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9/annual/"/>
    </mc:Choice>
  </mc:AlternateContent>
  <xr:revisionPtr revIDLastSave="0" documentId="8_{0FA361A9-C13A-4324-AAE3-B2EBDFC42FF3}" xr6:coauthVersionLast="45" xr6:coauthVersionMax="45" xr10:uidLastSave="{00000000-0000-0000-0000-000000000000}"/>
  <bookViews>
    <workbookView xWindow="28680" yWindow="-120" windowWidth="29040" windowHeight="15840" tabRatio="728"/>
  </bookViews>
  <sheets>
    <sheet name="NORDEN GROUP PL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6" l="1"/>
  <c r="V47" i="6"/>
  <c r="V57" i="6"/>
  <c r="V60" i="6"/>
  <c r="V15" i="6"/>
  <c r="V30" i="14"/>
  <c r="V27" i="14"/>
  <c r="V26" i="14"/>
  <c r="V25" i="14"/>
  <c r="V22" i="14"/>
  <c r="V21" i="14"/>
  <c r="V20" i="14"/>
  <c r="V17" i="14"/>
  <c r="V14" i="14"/>
  <c r="V12" i="14"/>
  <c r="V8" i="14"/>
  <c r="V6" i="14"/>
  <c r="L9" i="10"/>
  <c r="V9" i="14"/>
  <c r="N10" i="10"/>
  <c r="N15" i="10"/>
  <c r="N18" i="10"/>
  <c r="N23" i="10"/>
  <c r="N28" i="10"/>
  <c r="N31" i="10"/>
  <c r="N36" i="10"/>
  <c r="L13" i="10"/>
  <c r="V13" i="14"/>
  <c r="L7" i="10"/>
  <c r="V7" i="14"/>
  <c r="V30" i="11"/>
  <c r="V27" i="11"/>
  <c r="V26" i="11"/>
  <c r="V25" i="11"/>
  <c r="V22" i="11"/>
  <c r="V21" i="11"/>
  <c r="V20" i="11"/>
  <c r="V17" i="11"/>
  <c r="V14" i="11"/>
  <c r="V13" i="11"/>
  <c r="V12" i="11"/>
  <c r="V9" i="11"/>
  <c r="V8" i="11"/>
  <c r="V6" i="11"/>
  <c r="X10" i="11"/>
  <c r="X15" i="11"/>
  <c r="X18" i="11"/>
  <c r="X23" i="11"/>
  <c r="X28" i="11"/>
  <c r="X31" i="11"/>
  <c r="X36" i="11"/>
  <c r="V10" i="11"/>
  <c r="V15" i="11"/>
  <c r="V18" i="11"/>
  <c r="V23" i="11"/>
  <c r="V28" i="11"/>
  <c r="V31" i="11"/>
  <c r="V36" i="11"/>
  <c r="L30" i="8"/>
  <c r="L27" i="8"/>
  <c r="L26" i="8"/>
  <c r="L25" i="8"/>
  <c r="L22" i="8"/>
  <c r="L21" i="8"/>
  <c r="L20" i="8"/>
  <c r="L17" i="8"/>
  <c r="L14" i="8"/>
  <c r="L13" i="8"/>
  <c r="L12" i="8"/>
  <c r="L9" i="8"/>
  <c r="L8" i="8"/>
  <c r="L7" i="8"/>
  <c r="L6" i="8"/>
  <c r="N10" i="8"/>
  <c r="N15" i="8"/>
  <c r="N18" i="8"/>
  <c r="N23" i="8"/>
  <c r="N28" i="8"/>
  <c r="N31" i="8"/>
  <c r="N36" i="8"/>
  <c r="L30" i="9"/>
  <c r="L25" i="9"/>
  <c r="L27" i="9"/>
  <c r="L26" i="9"/>
  <c r="L22" i="9"/>
  <c r="L21" i="9"/>
  <c r="L20" i="9"/>
  <c r="L17" i="9"/>
  <c r="L14" i="9"/>
  <c r="L13" i="9"/>
  <c r="L12" i="9"/>
  <c r="L15" i="9"/>
  <c r="L18" i="9"/>
  <c r="L23" i="9"/>
  <c r="L28" i="9"/>
  <c r="L31" i="9"/>
  <c r="L37" i="9"/>
  <c r="L10" i="9"/>
  <c r="L9" i="9"/>
  <c r="L8" i="9"/>
  <c r="L7" i="9"/>
  <c r="L6" i="9"/>
  <c r="N10" i="9"/>
  <c r="N15" i="9"/>
  <c r="N18" i="9"/>
  <c r="N23" i="9"/>
  <c r="N28" i="9"/>
  <c r="N31" i="9"/>
  <c r="N37" i="9"/>
  <c r="U30" i="14"/>
  <c r="U27" i="14"/>
  <c r="U26" i="14"/>
  <c r="U25" i="14"/>
  <c r="U22" i="14"/>
  <c r="U21" i="14"/>
  <c r="U20" i="14"/>
  <c r="U17" i="14"/>
  <c r="U14" i="14"/>
  <c r="U13" i="14"/>
  <c r="U12" i="14"/>
  <c r="U9" i="14"/>
  <c r="U8" i="14"/>
  <c r="U7" i="14"/>
  <c r="U6" i="14"/>
  <c r="T30" i="14"/>
  <c r="T27" i="14"/>
  <c r="T26" i="14"/>
  <c r="T25" i="14"/>
  <c r="T22" i="14"/>
  <c r="T21" i="14"/>
  <c r="T20" i="14"/>
  <c r="T17" i="14"/>
  <c r="T14" i="14"/>
  <c r="T13" i="14"/>
  <c r="T12" i="14"/>
  <c r="T9" i="14"/>
  <c r="T8" i="14"/>
  <c r="T7" i="14"/>
  <c r="T6" i="14"/>
  <c r="S6" i="14"/>
  <c r="X6" i="14"/>
  <c r="K10" i="10"/>
  <c r="K15" i="10"/>
  <c r="J10" i="10"/>
  <c r="J15" i="10"/>
  <c r="K10" i="9"/>
  <c r="K15" i="9"/>
  <c r="K18" i="9"/>
  <c r="K23" i="9"/>
  <c r="K28" i="9"/>
  <c r="K31" i="9"/>
  <c r="K37" i="9"/>
  <c r="J10" i="9"/>
  <c r="J15" i="9"/>
  <c r="J18" i="9"/>
  <c r="J23" i="9"/>
  <c r="J28" i="9"/>
  <c r="J31" i="9"/>
  <c r="J37" i="9"/>
  <c r="K10" i="8"/>
  <c r="K15" i="8"/>
  <c r="K18" i="8"/>
  <c r="K23" i="8"/>
  <c r="K28" i="8"/>
  <c r="K31" i="8"/>
  <c r="K36" i="8"/>
  <c r="J10" i="8"/>
  <c r="J15" i="8"/>
  <c r="J18" i="8"/>
  <c r="J23" i="8"/>
  <c r="J28" i="8"/>
  <c r="J31" i="8"/>
  <c r="J36" i="8"/>
  <c r="U10" i="11"/>
  <c r="U15" i="11"/>
  <c r="T10" i="11"/>
  <c r="T15" i="11"/>
  <c r="T18" i="11"/>
  <c r="T23" i="11"/>
  <c r="T28" i="11"/>
  <c r="T31" i="11"/>
  <c r="T36" i="11"/>
  <c r="U12" i="6"/>
  <c r="U15" i="6"/>
  <c r="U28" i="6"/>
  <c r="U31" i="6"/>
  <c r="U41" i="6"/>
  <c r="U47" i="6"/>
  <c r="U57" i="6"/>
  <c r="U60" i="6"/>
  <c r="T57" i="6"/>
  <c r="T60" i="6"/>
  <c r="T47" i="6"/>
  <c r="T41" i="6"/>
  <c r="T28" i="6"/>
  <c r="T31" i="6"/>
  <c r="T12" i="6"/>
  <c r="T15" i="6"/>
  <c r="S20" i="14"/>
  <c r="X20" i="14"/>
  <c r="S12" i="6"/>
  <c r="S7" i="14"/>
  <c r="X7" i="14"/>
  <c r="S8" i="14"/>
  <c r="S9" i="14"/>
  <c r="X9" i="14"/>
  <c r="I10" i="10"/>
  <c r="I15" i="10"/>
  <c r="S12" i="14"/>
  <c r="X12" i="14"/>
  <c r="S13" i="14"/>
  <c r="S14" i="14"/>
  <c r="X14" i="14"/>
  <c r="S17" i="14"/>
  <c r="X17" i="14"/>
  <c r="S21" i="14"/>
  <c r="X21" i="14"/>
  <c r="S22" i="14"/>
  <c r="X22" i="14"/>
  <c r="S25" i="14"/>
  <c r="X25" i="14"/>
  <c r="S26" i="14"/>
  <c r="X26" i="14"/>
  <c r="S27" i="14"/>
  <c r="X27" i="14"/>
  <c r="S30" i="14"/>
  <c r="S32" i="14"/>
  <c r="X32" i="14"/>
  <c r="S33" i="14"/>
  <c r="X33" i="14"/>
  <c r="S34" i="14"/>
  <c r="X34" i="14"/>
  <c r="S35" i="14"/>
  <c r="X35" i="14"/>
  <c r="I10" i="9"/>
  <c r="I15" i="9"/>
  <c r="I18" i="9"/>
  <c r="I23" i="9"/>
  <c r="I28" i="9"/>
  <c r="I31" i="9"/>
  <c r="I37" i="9"/>
  <c r="I10" i="8"/>
  <c r="I15" i="8"/>
  <c r="I18" i="8"/>
  <c r="I23" i="8"/>
  <c r="I28" i="8"/>
  <c r="S10" i="11"/>
  <c r="S15" i="11"/>
  <c r="S15" i="6"/>
  <c r="S28" i="6"/>
  <c r="S31" i="6"/>
  <c r="S47" i="6"/>
  <c r="S41" i="6"/>
  <c r="S57" i="6"/>
  <c r="S60" i="6"/>
  <c r="R57" i="6"/>
  <c r="R60" i="6"/>
  <c r="R47" i="6"/>
  <c r="R41" i="6"/>
  <c r="G18" i="10"/>
  <c r="G23" i="10"/>
  <c r="G28" i="10"/>
  <c r="G31" i="10"/>
  <c r="G36" i="10"/>
  <c r="Q57" i="6"/>
  <c r="Q60" i="6"/>
  <c r="Q62" i="6"/>
  <c r="Q47" i="6"/>
  <c r="Q41" i="6"/>
  <c r="F18" i="10"/>
  <c r="F23" i="10"/>
  <c r="F28" i="10"/>
  <c r="F31" i="10"/>
  <c r="F36" i="10"/>
  <c r="P57" i="6"/>
  <c r="P60" i="6"/>
  <c r="P47" i="6"/>
  <c r="P41" i="6"/>
  <c r="S62" i="6"/>
  <c r="S64" i="6"/>
  <c r="S17" i="6"/>
  <c r="T62" i="6"/>
  <c r="T64" i="6"/>
  <c r="U10" i="14"/>
  <c r="S10" i="14"/>
  <c r="I31" i="8"/>
  <c r="U17" i="6"/>
  <c r="U33" i="6"/>
  <c r="I36" i="8"/>
  <c r="S33" i="6"/>
  <c r="T17" i="6"/>
  <c r="T33" i="6"/>
  <c r="U62" i="6"/>
  <c r="U64" i="6"/>
  <c r="V28" i="6"/>
  <c r="V31" i="6"/>
  <c r="V62" i="6"/>
  <c r="V41" i="6"/>
  <c r="V17" i="6"/>
  <c r="P62" i="6"/>
  <c r="P64" i="6"/>
  <c r="Q64" i="6"/>
  <c r="R62" i="6"/>
  <c r="R64" i="6"/>
  <c r="L10" i="10"/>
  <c r="V10" i="14"/>
  <c r="S18" i="11"/>
  <c r="U18" i="11"/>
  <c r="L10" i="8"/>
  <c r="L15" i="8"/>
  <c r="L18" i="8"/>
  <c r="L23" i="8"/>
  <c r="L28" i="8"/>
  <c r="L31" i="8"/>
  <c r="L36" i="8"/>
  <c r="V64" i="6"/>
  <c r="V33" i="6"/>
  <c r="S23" i="11"/>
  <c r="U23" i="11"/>
  <c r="H18" i="10"/>
  <c r="H23" i="10"/>
  <c r="H28" i="10"/>
  <c r="H31" i="10"/>
  <c r="H36" i="10"/>
  <c r="S28" i="11"/>
  <c r="U28" i="11"/>
  <c r="S31" i="11"/>
  <c r="U31" i="11"/>
  <c r="S36" i="11"/>
  <c r="U36" i="11"/>
  <c r="J18" i="10"/>
  <c r="T15" i="14"/>
  <c r="T10" i="14"/>
  <c r="X10" i="14"/>
  <c r="X30" i="14"/>
  <c r="X8" i="14"/>
  <c r="X13" i="14"/>
  <c r="S15" i="14"/>
  <c r="I18" i="10"/>
  <c r="T18" i="14"/>
  <c r="J23" i="10"/>
  <c r="U15" i="14"/>
  <c r="K18" i="10"/>
  <c r="L15" i="10"/>
  <c r="K23" i="10"/>
  <c r="U18" i="14"/>
  <c r="J28" i="10"/>
  <c r="T23" i="14"/>
  <c r="I23" i="10"/>
  <c r="S18" i="14"/>
  <c r="V15" i="14"/>
  <c r="L18" i="10"/>
  <c r="X15" i="14"/>
  <c r="V18" i="14"/>
  <c r="L23" i="10"/>
  <c r="X18" i="14"/>
  <c r="I28" i="10"/>
  <c r="S23" i="14"/>
  <c r="T28" i="14"/>
  <c r="J31" i="10"/>
  <c r="U23" i="14"/>
  <c r="K28" i="10"/>
  <c r="I31" i="10"/>
  <c r="S28" i="14"/>
  <c r="V23" i="14"/>
  <c r="L28" i="10"/>
  <c r="K31" i="10"/>
  <c r="U28" i="14"/>
  <c r="J36" i="10"/>
  <c r="T31" i="14"/>
  <c r="T38" i="14"/>
  <c r="X23" i="14"/>
  <c r="V28" i="14"/>
  <c r="X28" i="14"/>
  <c r="L31" i="10"/>
  <c r="U31" i="14"/>
  <c r="U38" i="14"/>
  <c r="K36" i="10"/>
  <c r="I36" i="10"/>
  <c r="S36" i="14"/>
  <c r="X36" i="14"/>
  <c r="S31" i="14"/>
  <c r="S38" i="14"/>
  <c r="L36" i="10"/>
  <c r="V31" i="14"/>
  <c r="V38" i="14"/>
  <c r="X31" i="14"/>
  <c r="X38" i="14"/>
</calcChain>
</file>

<file path=xl/sharedStrings.xml><?xml version="1.0" encoding="utf-8"?>
<sst xmlns="http://schemas.openxmlformats.org/spreadsheetml/2006/main" count="316" uniqueCount="79">
  <si>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</si>
  <si>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</si>
  <si>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</si>
  <si>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</si>
  <si>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</si>
  <si>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</si>
  <si>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</si>
  <si>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</si>
  <si>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</si>
  <si>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</si>
  <si>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</si>
  <si>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</si>
  <si>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</si>
  <si>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</si>
  <si>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</si>
  <si>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</si>
  <si>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</si>
  <si>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</si>
  <si>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</si>
  <si>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</si>
  <si>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</si>
  <si>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</si>
  <si>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</si>
  <si>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</si>
  <si>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</si>
  <si>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</si>
  <si>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</si>
  <si>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</si>
  <si>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</si>
  <si>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</si>
  <si>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</si>
  <si>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</si>
  <si>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</si>
  <si>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</si>
  <si>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</si>
  <si>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</si>
  <si>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</si>
  <si>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</si>
  <si>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</si>
  <si>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</si>
  <si>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</si>
  <si>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</si>
  <si>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</si>
  <si>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</si>
  <si>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</si>
  <si>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</si>
  <si>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</si>
  <si>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</si>
  <si>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</si>
  <si>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</si>
  <si>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</si>
  <si>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</si>
  <si>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</si>
  <si>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</si>
  <si>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</si>
  <si>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</si>
  <si>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</si>
  <si>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</si>
  <si>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</si>
  <si>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</si>
  <si>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</si>
  <si>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</si>
  <si>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</si>
  <si>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</si>
  <si>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Dry Cargo Q1 2015 - Q2 2017</t>
  </si>
  <si>
    <t xml:space="preserve">Q2 </t>
  </si>
  <si>
    <t>Income tax payable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</si>
  <si>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</si>
  <si>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</si>
  <si>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</si>
  <si>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</si>
  <si>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</si>
  <si>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</si>
  <si>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Full year</t>
  </si>
  <si>
    <t>Segment information - Dry Operator Q3 2017 - Q4 2019</t>
  </si>
  <si>
    <t>Tax receivables</t>
  </si>
  <si>
    <t>Segment information - eliminationer of NORDEN Group Q3 2017 - Q4 2019</t>
  </si>
  <si>
    <t>Segment information - Dry Owner Q3 2017 - Q4 2019</t>
  </si>
  <si>
    <t>Segment information - Tankers Q1 2015 - 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</si>
</sst>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"/>
    <numFmt numFmtId="189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4" borderId="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1" fillId="4" borderId="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84" fontId="1" fillId="3" borderId="1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2" xfId="0" applyBorder="1"/>
    <xf numFmtId="0" fontId="0" fillId="0" borderId="1" xfId="0" applyFont="1" applyFill="1" applyBorder="1"/>
    <xf numFmtId="0" fontId="1" fillId="4" borderId="0" xfId="0" applyFont="1" applyFill="1"/>
    <xf numFmtId="0" fontId="2" fillId="3" borderId="9" xfId="0" applyFont="1" applyFill="1" applyBorder="1"/>
    <xf numFmtId="0" fontId="0" fillId="0" borderId="3" xfId="0" applyFont="1" applyFill="1" applyBorder="1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84" fontId="1" fillId="3" borderId="11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4" fontId="1" fillId="3" borderId="9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15" xfId="0" applyBorder="1"/>
    <xf numFmtId="0" fontId="0" fillId="0" borderId="2" xfId="0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/>
    <xf numFmtId="184" fontId="1" fillId="4" borderId="0" xfId="0" applyNumberFormat="1" applyFont="1" applyFill="1" applyBorder="1"/>
    <xf numFmtId="184" fontId="0" fillId="0" borderId="0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0" xfId="0" applyNumberFormat="1" applyFont="1" applyFill="1" applyBorder="1"/>
    <xf numFmtId="184" fontId="0" fillId="0" borderId="3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3" xfId="0" applyNumberFormat="1" applyBorder="1"/>
    <xf numFmtId="0" fontId="0" fillId="0" borderId="0" xfId="0" applyFill="1" applyBorder="1" applyAlignment="1">
      <alignment horizontal="right"/>
    </xf>
    <xf numFmtId="189" fontId="1" fillId="4" borderId="0" xfId="0" applyNumberFormat="1" applyFont="1" applyFill="1" applyBorder="1"/>
    <xf numFmtId="189" fontId="0" fillId="0" borderId="0" xfId="0" applyNumberFormat="1" applyFill="1" applyBorder="1"/>
    <xf numFmtId="189" fontId="0" fillId="0" borderId="3" xfId="0" applyNumberFormat="1" applyBorder="1"/>
    <xf numFmtId="189" fontId="0" fillId="0" borderId="0" xfId="0" applyNumberFormat="1"/>
    <xf numFmtId="189" fontId="0" fillId="0" borderId="2" xfId="0" applyNumberFormat="1" applyFill="1" applyBorder="1"/>
    <xf numFmtId="189" fontId="0" fillId="0" borderId="8" xfId="0" applyNumberFormat="1" applyBorder="1"/>
    <xf numFmtId="189" fontId="1" fillId="4" borderId="3" xfId="0" applyNumberFormat="1" applyFont="1" applyFill="1" applyBorder="1"/>
    <xf numFmtId="189" fontId="1" fillId="0" borderId="0" xfId="0" applyNumberFormat="1" applyFont="1"/>
    <xf numFmtId="189" fontId="0" fillId="0" borderId="0" xfId="0" applyNumberFormat="1" applyBorder="1"/>
    <xf numFmtId="189" fontId="0" fillId="0" borderId="2" xfId="0" applyNumberFormat="1" applyBorder="1"/>
    <xf numFmtId="189" fontId="0" fillId="0" borderId="0" xfId="0" applyNumberFormat="1" applyFont="1" applyBorder="1"/>
    <xf numFmtId="189" fontId="0" fillId="0" borderId="0" xfId="0" applyNumberFormat="1" applyFont="1" applyFill="1" applyBorder="1"/>
    <xf numFmtId="189" fontId="0" fillId="0" borderId="3" xfId="0" applyNumberFormat="1" applyFont="1" applyBorder="1"/>
    <xf numFmtId="189" fontId="0" fillId="0" borderId="2" xfId="0" applyNumberFormat="1" applyFont="1" applyFill="1" applyBorder="1"/>
    <xf numFmtId="189" fontId="0" fillId="0" borderId="8" xfId="0" applyNumberFormat="1" applyFont="1" applyBorder="1"/>
    <xf numFmtId="189" fontId="1" fillId="0" borderId="0" xfId="0" applyNumberFormat="1" applyFont="1" applyBorder="1"/>
    <xf numFmtId="189" fontId="1" fillId="0" borderId="3" xfId="0" applyNumberFormat="1" applyFont="1" applyBorder="1"/>
    <xf numFmtId="189" fontId="1" fillId="3" borderId="9" xfId="0" applyNumberFormat="1" applyFont="1" applyFill="1" applyBorder="1"/>
    <xf numFmtId="189" fontId="1" fillId="3" borderId="2" xfId="0" applyNumberFormat="1" applyFont="1" applyFill="1" applyBorder="1"/>
    <xf numFmtId="189" fontId="1" fillId="3" borderId="8" xfId="0" applyNumberFormat="1" applyFont="1" applyFill="1" applyBorder="1"/>
    <xf numFmtId="189" fontId="0" fillId="0" borderId="3" xfId="0" applyNumberFormat="1" applyFont="1" applyFill="1" applyBorder="1"/>
    <xf numFmtId="189" fontId="0" fillId="0" borderId="15" xfId="0" applyNumberFormat="1" applyFill="1" applyBorder="1"/>
    <xf numFmtId="189" fontId="0" fillId="0" borderId="15" xfId="0" applyNumberFormat="1" applyBorder="1"/>
    <xf numFmtId="189" fontId="0" fillId="0" borderId="3" xfId="0" applyNumberFormat="1" applyFill="1" applyBorder="1"/>
    <xf numFmtId="189" fontId="0" fillId="0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189" fontId="0" fillId="0" borderId="3" xfId="0" applyNumberFormat="1" applyFill="1" applyBorder="1" applyAlignment="1">
      <alignment horizontal="center"/>
    </xf>
    <xf numFmtId="189" fontId="1" fillId="4" borderId="1" xfId="0" applyNumberFormat="1" applyFont="1" applyFill="1" applyBorder="1"/>
    <xf numFmtId="189" fontId="1" fillId="4" borderId="12" xfId="0" applyNumberFormat="1" applyFont="1" applyFill="1" applyBorder="1"/>
    <xf numFmtId="189" fontId="0" fillId="0" borderId="0" xfId="0" applyNumberFormat="1" applyBorder="1" applyAlignment="1">
      <alignment horizontal="right"/>
    </xf>
    <xf numFmtId="189" fontId="1" fillId="4" borderId="1" xfId="0" applyNumberFormat="1" applyFont="1" applyFill="1" applyBorder="1" applyAlignment="1">
      <alignment horizontal="right"/>
    </xf>
    <xf numFmtId="189" fontId="1" fillId="3" borderId="10" xfId="0" applyNumberFormat="1" applyFont="1" applyFill="1" applyBorder="1"/>
    <xf numFmtId="189" fontId="1" fillId="3" borderId="9" xfId="0" applyNumberFormat="1" applyFont="1" applyFill="1" applyBorder="1" applyAlignment="1">
      <alignment horizontal="right"/>
    </xf>
    <xf numFmtId="189" fontId="0" fillId="2" borderId="0" xfId="0" applyNumberFormat="1" applyFill="1" applyBorder="1"/>
    <xf numFmtId="189" fontId="0" fillId="2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/>
    <xf numFmtId="189" fontId="0" fillId="0" borderId="3" xfId="0" applyNumberFormat="1" applyFill="1" applyBorder="1" applyAlignment="1"/>
    <xf numFmtId="189" fontId="1" fillId="4" borderId="0" xfId="0" applyNumberFormat="1" applyFont="1" applyFill="1"/>
    <xf numFmtId="189" fontId="1" fillId="0" borderId="0" xfId="0" applyNumberFormat="1" applyFont="1" applyFill="1"/>
    <xf numFmtId="189" fontId="0" fillId="0" borderId="4" xfId="0" applyNumberFormat="1" applyFill="1" applyBorder="1"/>
    <xf numFmtId="189" fontId="0" fillId="0" borderId="4" xfId="0" applyNumberFormat="1" applyBorder="1"/>
    <xf numFmtId="189" fontId="1" fillId="4" borderId="13" xfId="0" applyNumberFormat="1" applyFont="1" applyFill="1" applyBorder="1"/>
    <xf numFmtId="189" fontId="1" fillId="3" borderId="11" xfId="0" applyNumberFormat="1" applyFont="1" applyFill="1" applyBorder="1"/>
    <xf numFmtId="189" fontId="0" fillId="2" borderId="3" xfId="0" applyNumberFormat="1" applyFill="1" applyBorder="1"/>
    <xf numFmtId="189" fontId="0" fillId="2" borderId="4" xfId="0" applyNumberFormat="1" applyFill="1" applyBorder="1"/>
    <xf numFmtId="189" fontId="0" fillId="2" borderId="8" xfId="0" applyNumberFormat="1" applyFill="1" applyBorder="1"/>
    <xf numFmtId="189" fontId="0" fillId="2" borderId="2" xfId="0" applyNumberFormat="1" applyFill="1" applyBorder="1"/>
    <xf numFmtId="189" fontId="0" fillId="2" borderId="15" xfId="0" applyNumberFormat="1" applyFill="1" applyBorder="1"/>
    <xf numFmtId="189" fontId="0" fillId="0" borderId="0" xfId="0" applyNumberFormat="1" applyFill="1"/>
    <xf numFmtId="189" fontId="0" fillId="0" borderId="3" xfId="0" applyNumberFormat="1" applyFill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 horizontal="center"/>
    </xf>
    <xf numFmtId="189" fontId="0" fillId="0" borderId="18" xfId="0" applyNumberFormat="1" applyBorder="1"/>
    <xf numFmtId="0" fontId="0" fillId="0" borderId="18" xfId="0" applyBorder="1"/>
    <xf numFmtId="0" fontId="1" fillId="0" borderId="18" xfId="0" applyFont="1" applyBorder="1" applyAlignment="1">
      <alignment horizontal="center"/>
    </xf>
    <xf numFmtId="189" fontId="0" fillId="0" borderId="19" xfId="0" applyNumberFormat="1" applyBorder="1"/>
    <xf numFmtId="184" fontId="1" fillId="0" borderId="0" xfId="0" applyNumberFormat="1" applyFont="1" applyFill="1" applyBorder="1"/>
    <xf numFmtId="189" fontId="1" fillId="4" borderId="20" xfId="0" applyNumberFormat="1" applyFont="1" applyFill="1" applyBorder="1"/>
    <xf numFmtId="189" fontId="2" fillId="4" borderId="20" xfId="0" applyNumberFormat="1" applyFont="1" applyFill="1" applyBorder="1"/>
    <xf numFmtId="189" fontId="1" fillId="3" borderId="21" xfId="0" applyNumberFormat="1" applyFont="1" applyFill="1" applyBorder="1"/>
    <xf numFmtId="3" fontId="0" fillId="0" borderId="0" xfId="0" applyNumberFormat="1" applyBorder="1"/>
    <xf numFmtId="3" fontId="0" fillId="0" borderId="18" xfId="0" applyNumberFormat="1" applyBorder="1"/>
    <xf numFmtId="3" fontId="1" fillId="4" borderId="20" xfId="0" applyNumberFormat="1" applyFont="1" applyFill="1" applyBorder="1"/>
    <xf numFmtId="3" fontId="2" fillId="4" borderId="20" xfId="0" applyNumberFormat="1" applyFont="1" applyFill="1" applyBorder="1"/>
    <xf numFmtId="3" fontId="1" fillId="3" borderId="21" xfId="0" applyNumberFormat="1" applyFont="1" applyFill="1" applyBorder="1"/>
    <xf numFmtId="3" fontId="0" fillId="0" borderId="0" xfId="0" applyNumberFormat="1"/>
    <xf numFmtId="3" fontId="1" fillId="4" borderId="0" xfId="0" applyNumberFormat="1" applyFont="1" applyFill="1"/>
    <xf numFmtId="3" fontId="0" fillId="0" borderId="2" xfId="0" applyNumberFormat="1" applyBorder="1"/>
    <xf numFmtId="3" fontId="1" fillId="3" borderId="2" xfId="0" applyNumberFormat="1" applyFont="1" applyFill="1" applyBorder="1"/>
    <xf numFmtId="189" fontId="2" fillId="4" borderId="1" xfId="0" applyNumberFormat="1" applyFont="1" applyFill="1" applyBorder="1"/>
    <xf numFmtId="189" fontId="0" fillId="0" borderId="8" xfId="0" applyNumberFormat="1" applyFont="1" applyFill="1" applyBorder="1"/>
    <xf numFmtId="189" fontId="1" fillId="0" borderId="3" xfId="0" applyNumberFormat="1" applyFont="1" applyFill="1" applyBorder="1"/>
    <xf numFmtId="189" fontId="2" fillId="3" borderId="10" xfId="0" applyNumberFormat="1" applyFont="1" applyFill="1" applyBorder="1"/>
    <xf numFmtId="189" fontId="0" fillId="0" borderId="4" xfId="0" applyNumberFormat="1" applyFont="1" applyFill="1" applyBorder="1"/>
    <xf numFmtId="189" fontId="1" fillId="0" borderId="12" xfId="0" applyNumberFormat="1" applyFont="1" applyFill="1" applyBorder="1"/>
    <xf numFmtId="189" fontId="1" fillId="0" borderId="1" xfId="0" applyNumberFormat="1" applyFont="1" applyFill="1" applyBorder="1"/>
    <xf numFmtId="189" fontId="2" fillId="3" borderId="9" xfId="0" applyNumberFormat="1" applyFont="1" applyFill="1" applyBorder="1"/>
    <xf numFmtId="189" fontId="2" fillId="3" borderId="11" xfId="0" applyNumberFormat="1" applyFont="1" applyFill="1" applyBorder="1"/>
    <xf numFmtId="3" fontId="0" fillId="0" borderId="0" xfId="0" applyNumberFormat="1" applyFill="1" applyBorder="1"/>
    <xf numFmtId="3" fontId="0" fillId="0" borderId="15" xfId="0" applyNumberFormat="1" applyFill="1" applyBorder="1"/>
    <xf numFmtId="3" fontId="0" fillId="0" borderId="8" xfId="0" applyNumberFormat="1" applyBorder="1"/>
    <xf numFmtId="3" fontId="0" fillId="0" borderId="2" xfId="0" applyNumberFormat="1" applyFill="1" applyBorder="1"/>
    <xf numFmtId="3" fontId="0" fillId="0" borderId="3" xfId="0" applyNumberFormat="1" applyBorder="1"/>
    <xf numFmtId="3" fontId="0" fillId="0" borderId="0" xfId="0" applyNumberFormat="1" applyFont="1" applyFill="1" applyBorder="1"/>
    <xf numFmtId="3" fontId="0" fillId="0" borderId="0" xfId="0" applyNumberFormat="1" applyFont="1" applyBorder="1"/>
    <xf numFmtId="3" fontId="0" fillId="0" borderId="4" xfId="0" applyNumberFormat="1" applyFill="1" applyBorder="1"/>
    <xf numFmtId="3" fontId="0" fillId="0" borderId="3" xfId="0" applyNumberFormat="1" applyFill="1" applyBorder="1"/>
    <xf numFmtId="3" fontId="0" fillId="0" borderId="4" xfId="0" applyNumberFormat="1" applyBorder="1"/>
    <xf numFmtId="3" fontId="0" fillId="0" borderId="0" xfId="0" applyNumberFormat="1" applyFill="1" applyBorder="1" applyAlignment="1">
      <alignment horizontal="right"/>
    </xf>
    <xf numFmtId="3" fontId="0" fillId="0" borderId="3" xfId="0" applyNumberForma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13" name="Picture 3">
          <a:extLst>
            <a:ext uri="{FF2B5EF4-FFF2-40B4-BE49-F238E27FC236}">
              <a16:creationId xmlns:a16="http://schemas.microsoft.com/office/drawing/2014/main" id="{8112EC83-2D51-4482-90E3-D4B9A423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36" name="Picture 2">
          <a:extLst>
            <a:ext uri="{FF2B5EF4-FFF2-40B4-BE49-F238E27FC236}">
              <a16:creationId xmlns:a16="http://schemas.microsoft.com/office/drawing/2014/main" id="{B9068C4F-913E-4F3B-9E1C-65A98CC1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59" name="Picture 1">
          <a:extLst>
            <a:ext uri="{FF2B5EF4-FFF2-40B4-BE49-F238E27FC236}">
              <a16:creationId xmlns:a16="http://schemas.microsoft.com/office/drawing/2014/main" id="{ECA01B22-0E7C-4114-9555-5CDCFCA2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83" name="Picture 1">
          <a:extLst>
            <a:ext uri="{FF2B5EF4-FFF2-40B4-BE49-F238E27FC236}">
              <a16:creationId xmlns:a16="http://schemas.microsoft.com/office/drawing/2014/main" id="{A6CA5E78-BC33-4381-BBCE-C692BF5D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07" name="Picture 1">
          <a:extLst>
            <a:ext uri="{FF2B5EF4-FFF2-40B4-BE49-F238E27FC236}">
              <a16:creationId xmlns:a16="http://schemas.microsoft.com/office/drawing/2014/main" id="{BA2E50B4-CB05-4298-BDCA-E1761AE8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31" name="Picture 1">
          <a:extLst>
            <a:ext uri="{FF2B5EF4-FFF2-40B4-BE49-F238E27FC236}">
              <a16:creationId xmlns:a16="http://schemas.microsoft.com/office/drawing/2014/main" id="{A36B1223-8A6B-4211-BCE6-2F4D7F3D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55" name="Picture 1">
          <a:extLst>
            <a:ext uri="{FF2B5EF4-FFF2-40B4-BE49-F238E27FC236}">
              <a16:creationId xmlns:a16="http://schemas.microsoft.com/office/drawing/2014/main" id="{1E1BED0E-F5B0-4042-8CE0-3BD98D1F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>
      <pane xSplit="2" ySplit="4" topLeftCell="J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  <col min="24" max="24" width="0" style="91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7" ht="19.5" thickBot="1" x14ac:dyDescent="0.35">
      <c r="A2" s="50" t="s">
        <v>67</v>
      </c>
      <c r="X2" s="143"/>
    </row>
    <row r="3" spans="1:27" ht="15.75" thickBot="1" x14ac:dyDescent="0.3">
      <c r="C3" s="178">
        <v>2015</v>
      </c>
      <c r="D3" s="179"/>
      <c r="E3" s="179"/>
      <c r="F3" s="180"/>
      <c r="G3" s="178">
        <v>2016</v>
      </c>
      <c r="H3" s="179"/>
      <c r="I3" s="179"/>
      <c r="J3" s="180"/>
      <c r="K3" s="178">
        <v>2017</v>
      </c>
      <c r="L3" s="179"/>
      <c r="M3" s="179"/>
      <c r="N3" s="179"/>
      <c r="O3" s="178">
        <v>2018</v>
      </c>
      <c r="P3" s="179"/>
      <c r="Q3" s="179"/>
      <c r="R3" s="179"/>
      <c r="S3" s="178">
        <v>2019</v>
      </c>
      <c r="T3" s="179"/>
      <c r="U3" s="179"/>
      <c r="V3" s="180"/>
      <c r="X3" s="138">
        <v>2019</v>
      </c>
    </row>
    <row r="4" spans="1:27" ht="15.75" thickBot="1" x14ac:dyDescent="0.3">
      <c r="A4" s="3" t="s">
        <v>23</v>
      </c>
      <c r="B4" s="4"/>
      <c r="C4" s="51" t="s">
        <v>17</v>
      </c>
      <c r="D4" s="52" t="s">
        <v>18</v>
      </c>
      <c r="E4" s="52" t="s">
        <v>19</v>
      </c>
      <c r="F4" s="53" t="s">
        <v>20</v>
      </c>
      <c r="G4" s="51" t="s">
        <v>17</v>
      </c>
      <c r="H4" s="52" t="s">
        <v>18</v>
      </c>
      <c r="I4" s="52" t="s">
        <v>19</v>
      </c>
      <c r="J4" s="53" t="s">
        <v>20</v>
      </c>
      <c r="K4" s="51" t="s">
        <v>17</v>
      </c>
      <c r="L4" s="52" t="s">
        <v>18</v>
      </c>
      <c r="M4" s="52" t="s">
        <v>19</v>
      </c>
      <c r="N4" s="63" t="s">
        <v>20</v>
      </c>
      <c r="O4" s="76" t="s">
        <v>17</v>
      </c>
      <c r="P4" s="78" t="s">
        <v>65</v>
      </c>
      <c r="Q4" s="78" t="s">
        <v>19</v>
      </c>
      <c r="R4" s="79" t="s">
        <v>20</v>
      </c>
      <c r="S4" s="83" t="s">
        <v>17</v>
      </c>
      <c r="T4" s="84" t="s">
        <v>65</v>
      </c>
      <c r="U4" s="84" t="s">
        <v>19</v>
      </c>
      <c r="V4" s="85" t="s">
        <v>20</v>
      </c>
      <c r="X4" s="139" t="s">
        <v>73</v>
      </c>
    </row>
    <row r="5" spans="1:27" x14ac:dyDescent="0.25">
      <c r="A5" s="11"/>
      <c r="B5" s="8"/>
      <c r="C5" s="54"/>
      <c r="D5" s="6"/>
      <c r="E5" s="6"/>
      <c r="F5" s="9"/>
      <c r="G5" s="5"/>
      <c r="H5" s="6"/>
      <c r="I5" s="6"/>
      <c r="J5" s="9"/>
      <c r="K5" s="5"/>
      <c r="L5" s="6"/>
      <c r="M5" s="6"/>
      <c r="N5" s="9"/>
      <c r="O5" s="5"/>
      <c r="P5" s="8"/>
      <c r="Q5" s="8"/>
      <c r="R5" s="8"/>
      <c r="S5" s="5"/>
      <c r="T5" s="6"/>
      <c r="U5" s="6"/>
      <c r="V5" s="9"/>
      <c r="X5" s="142"/>
    </row>
    <row r="6" spans="1:27" x14ac:dyDescent="0.25">
      <c r="A6" t="s">
        <v>0</v>
      </c>
      <c r="C6" s="7">
        <v>455.90000000000003</v>
      </c>
      <c r="D6" s="8">
        <v>423.59999999999997</v>
      </c>
      <c r="E6" s="8">
        <v>400.1</v>
      </c>
      <c r="F6" s="10">
        <v>373.9</v>
      </c>
      <c r="G6" s="7">
        <v>296.2</v>
      </c>
      <c r="H6" s="8">
        <v>311.8</v>
      </c>
      <c r="I6" s="8">
        <v>314.10000000000002</v>
      </c>
      <c r="J6" s="10">
        <v>329.09999999999997</v>
      </c>
      <c r="K6" s="7">
        <v>440.1</v>
      </c>
      <c r="L6" s="8">
        <v>399.6</v>
      </c>
      <c r="M6" s="8">
        <v>459.9</v>
      </c>
      <c r="N6" s="10">
        <v>509</v>
      </c>
      <c r="O6" s="7">
        <v>591.20000000000005</v>
      </c>
      <c r="P6" s="17">
        <v>616.4</v>
      </c>
      <c r="Q6" s="8">
        <v>621.9</v>
      </c>
      <c r="R6" s="8">
        <v>621.9</v>
      </c>
      <c r="S6" s="86">
        <f>Tankers!S6+'Dry Owner'!I6+'Dry Operator'!I6+Eliminations!I6</f>
        <v>653</v>
      </c>
      <c r="T6" s="8">
        <f>Tankers!T6+'Dry Owner'!J6+'Dry Operator'!J6+Eliminations!J6</f>
        <v>624.1</v>
      </c>
      <c r="U6" s="8">
        <f>Tankers!U6+'Dry Owner'!K6+'Dry Operator'!K6+Eliminations!K6</f>
        <v>649.79999999999995</v>
      </c>
      <c r="V6" s="96">
        <f>Tankers!V6+'Dry Owner'!L6+'Dry Operator'!L6+Eliminations!L6</f>
        <v>655</v>
      </c>
      <c r="W6" s="86"/>
      <c r="X6" s="140">
        <f>SUM(S6:V6)</f>
        <v>2581.8999999999996</v>
      </c>
      <c r="Y6" s="91"/>
      <c r="Z6" s="91"/>
      <c r="AA6" s="91"/>
    </row>
    <row r="7" spans="1:27" x14ac:dyDescent="0.25">
      <c r="A7" t="s">
        <v>1</v>
      </c>
      <c r="C7" s="7">
        <v>0</v>
      </c>
      <c r="D7" s="8">
        <v>0</v>
      </c>
      <c r="E7" s="8">
        <v>0</v>
      </c>
      <c r="F7" s="10">
        <v>0</v>
      </c>
      <c r="G7" s="7">
        <v>0</v>
      </c>
      <c r="H7" s="8">
        <v>0</v>
      </c>
      <c r="I7" s="8">
        <v>0</v>
      </c>
      <c r="J7" s="10">
        <v>0</v>
      </c>
      <c r="K7" s="8">
        <v>0</v>
      </c>
      <c r="L7" s="8">
        <v>0</v>
      </c>
      <c r="M7" s="8">
        <v>0</v>
      </c>
      <c r="N7" s="8">
        <v>0</v>
      </c>
      <c r="O7" s="7">
        <v>0</v>
      </c>
      <c r="P7" s="17">
        <v>0</v>
      </c>
      <c r="Q7" s="8">
        <v>0</v>
      </c>
      <c r="R7" s="8">
        <v>0</v>
      </c>
      <c r="S7" s="7">
        <f>Tankers!S7+'Dry Owner'!I7+'Dry Operator'!I7+Eliminations!I7</f>
        <v>0</v>
      </c>
      <c r="T7" s="8">
        <f>Tankers!T7+'Dry Owner'!J7+'Dry Operator'!J7+Eliminations!J7</f>
        <v>0</v>
      </c>
      <c r="U7" s="8">
        <f>Tankers!U7+'Dry Owner'!K7+'Dry Operator'!K7+Eliminations!K7</f>
        <v>0</v>
      </c>
      <c r="V7" s="148">
        <f>Tankers!V7+'Dry Owner'!L7+'Dry Operator'!L7+Eliminations!L7</f>
        <v>-7.1054273576010019E-15</v>
      </c>
      <c r="W7" s="86"/>
      <c r="X7" s="140">
        <f t="shared" ref="X7:X38" si="0">SUM(S7:V7)</f>
        <v>-7.1054273576010019E-15</v>
      </c>
      <c r="Y7" s="91"/>
      <c r="Z7" s="91"/>
      <c r="AA7" s="91"/>
    </row>
    <row r="8" spans="1:27" x14ac:dyDescent="0.25">
      <c r="A8" t="s">
        <v>70</v>
      </c>
      <c r="C8" s="7"/>
      <c r="D8" s="8"/>
      <c r="E8" s="8"/>
      <c r="F8" s="10"/>
      <c r="G8" s="7"/>
      <c r="H8" s="8"/>
      <c r="I8" s="8"/>
      <c r="J8" s="10"/>
      <c r="K8" s="8"/>
      <c r="L8" s="8"/>
      <c r="M8" s="8"/>
      <c r="N8" s="8"/>
      <c r="O8" s="7"/>
      <c r="P8" s="17"/>
      <c r="Q8" s="8"/>
      <c r="R8" s="8"/>
      <c r="S8" s="7">
        <f>Tankers!S8+'Dry Owner'!I8+'Dry Operator'!I8+Eliminations!I8</f>
        <v>0.5</v>
      </c>
      <c r="T8" s="8">
        <f>Tankers!T8+'Dry Owner'!J8+'Dry Operator'!J8+Eliminations!J8</f>
        <v>0.5</v>
      </c>
      <c r="U8" s="8">
        <f>Tankers!U8+'Dry Owner'!K8+'Dry Operator'!K8+Eliminations!K8</f>
        <v>0.5</v>
      </c>
      <c r="V8" s="96">
        <f>Tankers!V8+'Dry Owner'!L8+'Dry Operator'!L8+Eliminations!L8</f>
        <v>0.50000000000000011</v>
      </c>
      <c r="W8" s="86"/>
      <c r="X8" s="140">
        <f t="shared" si="0"/>
        <v>2</v>
      </c>
      <c r="Y8" s="91"/>
      <c r="Z8" s="91"/>
      <c r="AA8" s="91"/>
    </row>
    <row r="9" spans="1:27" x14ac:dyDescent="0.25">
      <c r="A9" t="s">
        <v>2</v>
      </c>
      <c r="C9" s="7">
        <v>-198.8</v>
      </c>
      <c r="D9" s="8">
        <v>-181.2</v>
      </c>
      <c r="E9" s="8">
        <v>-159.79999999999998</v>
      </c>
      <c r="F9" s="10">
        <v>-165</v>
      </c>
      <c r="G9" s="18">
        <v>-139.19999999999999</v>
      </c>
      <c r="H9" s="4">
        <v>-142.80000000000001</v>
      </c>
      <c r="I9" s="4">
        <v>-143.6</v>
      </c>
      <c r="J9" s="10">
        <v>-140.19999999999999</v>
      </c>
      <c r="K9" s="8">
        <v>-229</v>
      </c>
      <c r="L9" s="8">
        <v>-162.4</v>
      </c>
      <c r="M9" s="8">
        <v>-208.2</v>
      </c>
      <c r="N9" s="8">
        <v>-197</v>
      </c>
      <c r="O9" s="7">
        <v>-250.5</v>
      </c>
      <c r="P9" s="68">
        <v>-247.1</v>
      </c>
      <c r="Q9" s="4">
        <v>-272.60000000000002</v>
      </c>
      <c r="R9" s="4">
        <v>-236.90000000000003</v>
      </c>
      <c r="S9" s="18">
        <f>Tankers!S9+'Dry Owner'!I9+'Dry Operator'!I9+Eliminations!I9</f>
        <v>-272.89999999999998</v>
      </c>
      <c r="T9" s="17">
        <f>Tankers!T9+'Dry Owner'!J9+'Dry Operator'!J9+Eliminations!J9</f>
        <v>-272.5</v>
      </c>
      <c r="U9" s="17">
        <f>Tankers!U9+'Dry Owner'!K9+'Dry Operator'!K9+Eliminations!K9</f>
        <v>-258.59999999999997</v>
      </c>
      <c r="V9" s="96">
        <f>Tankers!V9+'Dry Owner'!L9+'Dry Operator'!L9+Eliminations!L9</f>
        <v>-263.69999999999993</v>
      </c>
      <c r="W9" s="86"/>
      <c r="X9" s="140">
        <f t="shared" si="0"/>
        <v>-1067.6999999999998</v>
      </c>
      <c r="Y9" s="91"/>
      <c r="Z9" s="91"/>
      <c r="AA9" s="91"/>
    </row>
    <row r="10" spans="1:27" s="1" customFormat="1" x14ac:dyDescent="0.25">
      <c r="A10" s="29" t="s">
        <v>3</v>
      </c>
      <c r="B10" s="29"/>
      <c r="C10" s="30">
        <v>257.10000000000002</v>
      </c>
      <c r="D10" s="29">
        <v>242.39999999999998</v>
      </c>
      <c r="E10" s="29">
        <v>240.30000000000004</v>
      </c>
      <c r="F10" s="29">
        <v>208.89999999999998</v>
      </c>
      <c r="G10" s="30">
        <v>157</v>
      </c>
      <c r="H10" s="33">
        <v>169</v>
      </c>
      <c r="I10" s="33">
        <v>170.50000000000003</v>
      </c>
      <c r="J10" s="31">
        <v>188.89999999999998</v>
      </c>
      <c r="K10" s="30">
        <v>211.10000000000002</v>
      </c>
      <c r="L10" s="29">
        <v>237.20000000000002</v>
      </c>
      <c r="M10" s="29">
        <v>251.7</v>
      </c>
      <c r="N10" s="31">
        <v>312</v>
      </c>
      <c r="O10" s="30">
        <v>340.70000000000005</v>
      </c>
      <c r="P10" s="33">
        <v>369.29999999999995</v>
      </c>
      <c r="Q10" s="33">
        <v>349.3</v>
      </c>
      <c r="R10" s="74">
        <v>384.99999999999989</v>
      </c>
      <c r="S10" s="116">
        <f>Tankers!S10+'Dry Owner'!I10+'Dry Operator'!I10+Eliminations!I10</f>
        <v>380.6</v>
      </c>
      <c r="T10" s="115">
        <f>Tankers!T10+'Dry Owner'!J10+'Dry Operator'!J10+Eliminations!J10</f>
        <v>352.1</v>
      </c>
      <c r="U10" s="115">
        <f>Tankers!U10+'Dry Owner'!K10+'Dry Operator'!K10+Eliminations!K10</f>
        <v>391.7</v>
      </c>
      <c r="V10" s="115">
        <f>Tankers!V10+'Dry Owner'!L10+'Dry Operator'!L10+Eliminations!L10</f>
        <v>391.79999999999995</v>
      </c>
      <c r="W10" s="86"/>
      <c r="X10" s="145">
        <f t="shared" si="0"/>
        <v>1516.2</v>
      </c>
      <c r="Y10" s="91"/>
      <c r="Z10" s="91"/>
      <c r="AA10" s="91"/>
    </row>
    <row r="11" spans="1:27" ht="6.75" customHeight="1" x14ac:dyDescent="0.25">
      <c r="C11" s="7"/>
      <c r="D11" s="8"/>
      <c r="E11" s="8"/>
      <c r="F11" s="8"/>
      <c r="G11" s="7"/>
      <c r="H11" s="8"/>
      <c r="I11" s="8"/>
      <c r="J11" s="10"/>
      <c r="K11" s="7"/>
      <c r="L11" s="8"/>
      <c r="M11" s="8"/>
      <c r="N11" s="10"/>
      <c r="O11" s="7"/>
      <c r="P11" s="8"/>
      <c r="Q11" s="8"/>
      <c r="R11" s="8"/>
      <c r="S11" s="7"/>
      <c r="T11" s="8"/>
      <c r="U11" s="8"/>
      <c r="V11" s="96"/>
      <c r="W11" s="7"/>
      <c r="X11" s="140"/>
      <c r="Y11" s="91"/>
      <c r="Z11" s="91"/>
      <c r="AA11" s="91"/>
    </row>
    <row r="12" spans="1:27" x14ac:dyDescent="0.25">
      <c r="A12" t="s">
        <v>4</v>
      </c>
      <c r="C12" s="7">
        <v>1.4</v>
      </c>
      <c r="D12" s="8">
        <v>1.4</v>
      </c>
      <c r="E12" s="8">
        <v>1.9</v>
      </c>
      <c r="F12" s="8">
        <v>1.7000000000000006</v>
      </c>
      <c r="G12" s="7">
        <v>1.8</v>
      </c>
      <c r="H12" s="8">
        <v>5</v>
      </c>
      <c r="I12" s="8">
        <v>2.5</v>
      </c>
      <c r="J12" s="8">
        <v>3.4000000000000004</v>
      </c>
      <c r="K12" s="7">
        <v>2.9</v>
      </c>
      <c r="L12" s="8">
        <v>3.1</v>
      </c>
      <c r="M12" s="8">
        <v>2.8</v>
      </c>
      <c r="N12" s="8">
        <v>2.4000000000000004</v>
      </c>
      <c r="O12" s="7">
        <v>0.7</v>
      </c>
      <c r="P12" s="8">
        <v>0.2</v>
      </c>
      <c r="Q12" s="8">
        <v>0.89999999999999991</v>
      </c>
      <c r="R12" s="8">
        <v>1.3</v>
      </c>
      <c r="S12" s="86">
        <f>Tankers!S12+'Dry Owner'!I12+'Dry Operator'!I12+Eliminations!I12</f>
        <v>4</v>
      </c>
      <c r="T12" s="8">
        <f>Tankers!T12+'Dry Owner'!J12+'Dry Operator'!J12+Eliminations!J12</f>
        <v>3.9</v>
      </c>
      <c r="U12" s="17">
        <f>Tankers!U12+'Dry Owner'!K12+'Dry Operator'!K12+Eliminations!K12</f>
        <v>3.3000000000000003</v>
      </c>
      <c r="V12" s="96">
        <f>Tankers!V12+'Dry Owner'!L12+'Dry Operator'!L12+Eliminations!L12</f>
        <v>5.0999999999999988</v>
      </c>
      <c r="W12" s="86"/>
      <c r="X12" s="140">
        <f t="shared" si="0"/>
        <v>16.3</v>
      </c>
      <c r="Y12" s="91"/>
      <c r="Z12" s="91"/>
      <c r="AA12" s="91"/>
    </row>
    <row r="13" spans="1:27" x14ac:dyDescent="0.25">
      <c r="A13" t="s">
        <v>72</v>
      </c>
      <c r="C13" s="7">
        <v>-174.1</v>
      </c>
      <c r="D13" s="8">
        <v>-155.9</v>
      </c>
      <c r="E13" s="8">
        <v>-160.6</v>
      </c>
      <c r="F13" s="8">
        <v>-290.89999999999998</v>
      </c>
      <c r="G13" s="7">
        <v>-112.9</v>
      </c>
      <c r="H13" s="8">
        <v>-125.3</v>
      </c>
      <c r="I13" s="8">
        <v>-135.29999999999998</v>
      </c>
      <c r="J13" s="8">
        <v>-152.80000000000007</v>
      </c>
      <c r="K13" s="7">
        <v>-176.6</v>
      </c>
      <c r="L13" s="8">
        <v>-202.6</v>
      </c>
      <c r="M13" s="8">
        <v>-210.2</v>
      </c>
      <c r="N13" s="8">
        <v>-241.00000000000003</v>
      </c>
      <c r="O13" s="7">
        <v>-291.29999999999995</v>
      </c>
      <c r="P13" s="8">
        <v>-314.39999999999998</v>
      </c>
      <c r="Q13" s="8">
        <v>-314.10000000000002</v>
      </c>
      <c r="R13" s="8">
        <v>-317.99999999999994</v>
      </c>
      <c r="S13" s="7">
        <f>Tankers!S13+'Dry Owner'!I13+'Dry Operator'!I13+Eliminations!I13</f>
        <v>-293.10000000000002</v>
      </c>
      <c r="T13" s="17">
        <f>Tankers!T13+'Dry Owner'!J13+'Dry Operator'!J13+Eliminations!J13</f>
        <v>-283.39999999999998</v>
      </c>
      <c r="U13" s="17">
        <f>Tankers!U13+'Dry Owner'!K13+'Dry Operator'!K13+Eliminations!K13</f>
        <v>-312.3</v>
      </c>
      <c r="V13" s="96">
        <f>Tankers!V13+'Dry Owner'!L13+'Dry Operator'!L13+Eliminations!L13</f>
        <v>-272.39999999999998</v>
      </c>
      <c r="W13" s="86"/>
      <c r="X13" s="140">
        <f t="shared" si="0"/>
        <v>-1161.1999999999998</v>
      </c>
      <c r="Y13" s="91"/>
      <c r="Z13" s="91"/>
      <c r="AA13" s="91"/>
    </row>
    <row r="14" spans="1:27" x14ac:dyDescent="0.25">
      <c r="A14" t="s">
        <v>6</v>
      </c>
      <c r="C14" s="7">
        <v>-25.200000000000003</v>
      </c>
      <c r="D14" s="8">
        <v>-24.8</v>
      </c>
      <c r="E14" s="8">
        <v>-24.4</v>
      </c>
      <c r="F14" s="8">
        <v>-28.400000000000002</v>
      </c>
      <c r="G14" s="7">
        <v>-23.6</v>
      </c>
      <c r="H14" s="8">
        <v>-25.5</v>
      </c>
      <c r="I14" s="8">
        <v>-22.7</v>
      </c>
      <c r="J14" s="8">
        <v>-23.800000000000004</v>
      </c>
      <c r="K14" s="18">
        <v>-16.7</v>
      </c>
      <c r="L14" s="8">
        <v>-18.600000000000001</v>
      </c>
      <c r="M14" s="8">
        <v>-20.6</v>
      </c>
      <c r="N14" s="8">
        <v>-20.000000000000004</v>
      </c>
      <c r="O14" s="7">
        <v>-18.3</v>
      </c>
      <c r="P14" s="4">
        <v>-19.899999999999999</v>
      </c>
      <c r="Q14" s="4">
        <v>-18.8</v>
      </c>
      <c r="R14" s="4">
        <v>-20.399999999999999</v>
      </c>
      <c r="S14" s="18">
        <f>Tankers!S14+'Dry Owner'!I14+'Dry Operator'!I14+Eliminations!I14</f>
        <v>-19.600000000000001</v>
      </c>
      <c r="T14" s="17">
        <f>Tankers!T14+'Dry Owner'!J14+'Dry Operator'!J14+Eliminations!J14</f>
        <v>-19.600000000000001</v>
      </c>
      <c r="U14" s="17">
        <f>Tankers!U14+'Dry Owner'!K14+'Dry Operator'!K14+Eliminations!K14</f>
        <v>-18.399999999999999</v>
      </c>
      <c r="V14" s="96">
        <f>Tankers!V14+'Dry Owner'!L14+'Dry Operator'!L14+Eliminations!L14</f>
        <v>-18.700000000000003</v>
      </c>
      <c r="W14" s="86"/>
      <c r="X14" s="140">
        <f t="shared" si="0"/>
        <v>-76.300000000000011</v>
      </c>
      <c r="Y14" s="91"/>
      <c r="Z14" s="91"/>
      <c r="AA14" s="91"/>
    </row>
    <row r="15" spans="1:27" s="1" customFormat="1" x14ac:dyDescent="0.25">
      <c r="A15" s="29" t="s">
        <v>7</v>
      </c>
      <c r="B15" s="29"/>
      <c r="C15" s="30">
        <v>59.2</v>
      </c>
      <c r="D15" s="29">
        <v>63.09999999999998</v>
      </c>
      <c r="E15" s="29">
        <v>57.200000000000053</v>
      </c>
      <c r="F15" s="29">
        <v>-108.70000000000002</v>
      </c>
      <c r="G15" s="30">
        <v>22.300000000000004</v>
      </c>
      <c r="H15" s="29">
        <v>23.200000000000003</v>
      </c>
      <c r="I15" s="29">
        <v>15.000000000000046</v>
      </c>
      <c r="J15" s="29">
        <v>15.69999999999991</v>
      </c>
      <c r="K15" s="30">
        <v>20.700000000000035</v>
      </c>
      <c r="L15" s="29">
        <v>19.100000000000016</v>
      </c>
      <c r="M15" s="29">
        <v>23.70000000000001</v>
      </c>
      <c r="N15" s="29">
        <v>53.399999999999949</v>
      </c>
      <c r="O15" s="30">
        <v>31.800000000000079</v>
      </c>
      <c r="P15" s="29">
        <v>35.199999999999967</v>
      </c>
      <c r="Q15" s="33">
        <v>17.3</v>
      </c>
      <c r="R15" s="33">
        <v>47.90000000000002</v>
      </c>
      <c r="S15" s="116">
        <f>Tankers!S15+'Dry Owner'!I15+'Dry Operator'!I15+Eliminations!I15</f>
        <v>71.899999999999977</v>
      </c>
      <c r="T15" s="115">
        <f>Tankers!T15+'Dry Owner'!J15+'Dry Operator'!J15+Eliminations!J15</f>
        <v>53.000000000000014</v>
      </c>
      <c r="U15" s="115">
        <f>Tankers!U15+'Dry Owner'!K15+'Dry Operator'!K15+Eliminations!K15</f>
        <v>64.299999999999955</v>
      </c>
      <c r="V15" s="115">
        <f>Tankers!V15+'Dry Owner'!L15+'Dry Operator'!L15+Eliminations!L15</f>
        <v>105.79999999999994</v>
      </c>
      <c r="W15" s="86"/>
      <c r="X15" s="145">
        <f t="shared" si="0"/>
        <v>294.99999999999989</v>
      </c>
      <c r="Y15" s="91"/>
      <c r="Z15" s="91"/>
      <c r="AA15" s="91"/>
    </row>
    <row r="16" spans="1:27" ht="6.75" customHeight="1" x14ac:dyDescent="0.25">
      <c r="C16" s="7"/>
      <c r="D16" s="8"/>
      <c r="E16" s="8"/>
      <c r="F16" s="8"/>
      <c r="G16" s="7"/>
      <c r="H16" s="8"/>
      <c r="I16" s="8"/>
      <c r="J16" s="10"/>
      <c r="K16" s="7"/>
      <c r="L16" s="8"/>
      <c r="M16" s="8"/>
      <c r="N16" s="10"/>
      <c r="O16" s="7"/>
      <c r="P16" s="8"/>
      <c r="Q16" s="8"/>
      <c r="R16" s="8"/>
      <c r="S16" s="7"/>
      <c r="T16" s="8"/>
      <c r="U16" s="8"/>
      <c r="V16" s="96"/>
      <c r="W16" s="7"/>
      <c r="X16" s="140"/>
      <c r="Y16" s="91"/>
      <c r="Z16" s="91"/>
      <c r="AA16" s="91"/>
    </row>
    <row r="17" spans="1:27" x14ac:dyDescent="0.25">
      <c r="A17" t="s">
        <v>8</v>
      </c>
      <c r="C17" s="7">
        <v>-9.9</v>
      </c>
      <c r="D17" s="8">
        <v>-11.399999999999999</v>
      </c>
      <c r="E17" s="8">
        <v>-15.7</v>
      </c>
      <c r="F17" s="8">
        <v>-13.400000000000002</v>
      </c>
      <c r="G17" s="7">
        <v>-10.899999999999999</v>
      </c>
      <c r="H17" s="8">
        <v>-11</v>
      </c>
      <c r="I17" s="8">
        <v>-11.2</v>
      </c>
      <c r="J17" s="8">
        <v>-12.500000000000002</v>
      </c>
      <c r="K17" s="18">
        <v>-10.4</v>
      </c>
      <c r="L17" s="8">
        <v>-11.7</v>
      </c>
      <c r="M17" s="8">
        <v>-11.7</v>
      </c>
      <c r="N17" s="8">
        <v>-14.700000000000001</v>
      </c>
      <c r="O17" s="7">
        <v>-14.7</v>
      </c>
      <c r="P17" s="4">
        <v>-14.2</v>
      </c>
      <c r="Q17" s="4">
        <v>-14.700000000000001</v>
      </c>
      <c r="R17" s="4">
        <v>-16.2</v>
      </c>
      <c r="S17" s="18">
        <f>Tankers!S17+'Dry Owner'!I17+'Dry Operator'!I17+Eliminations!I17</f>
        <v>-19.5</v>
      </c>
      <c r="T17" s="8">
        <f>Tankers!T17+'Dry Owner'!J17+'Dry Operator'!J17+Eliminations!J17</f>
        <v>-17.700000000000003</v>
      </c>
      <c r="U17" s="17">
        <f>Tankers!U17+'Dry Owner'!K17+'Dry Operator'!K17+Eliminations!K17</f>
        <v>-18.900000000000002</v>
      </c>
      <c r="V17" s="96">
        <f>Tankers!V17+'Dry Owner'!L17+'Dry Operator'!L17+Eliminations!L17</f>
        <v>-21.4</v>
      </c>
      <c r="W17" s="86"/>
      <c r="X17" s="140">
        <f t="shared" si="0"/>
        <v>-77.5</v>
      </c>
      <c r="Y17" s="91"/>
      <c r="Z17" s="91"/>
      <c r="AA17" s="91"/>
    </row>
    <row r="18" spans="1:27" s="1" customFormat="1" x14ac:dyDescent="0.25">
      <c r="A18" s="29" t="s">
        <v>9</v>
      </c>
      <c r="B18" s="29"/>
      <c r="C18" s="30">
        <v>49.300000000000004</v>
      </c>
      <c r="D18" s="29">
        <v>51.699999999999982</v>
      </c>
      <c r="E18" s="29">
        <v>41.500000000000057</v>
      </c>
      <c r="F18" s="29">
        <v>-122.10000000000002</v>
      </c>
      <c r="G18" s="30">
        <v>11.400000000000006</v>
      </c>
      <c r="H18" s="29">
        <v>12.200000000000003</v>
      </c>
      <c r="I18" s="29">
        <v>3.8000000000000469</v>
      </c>
      <c r="J18" s="31">
        <v>3.1999999999999087</v>
      </c>
      <c r="K18" s="30">
        <v>10.300000000000034</v>
      </c>
      <c r="L18" s="29">
        <v>7.4000000000000163</v>
      </c>
      <c r="M18" s="29">
        <v>12.000000000000011</v>
      </c>
      <c r="N18" s="31">
        <v>38.699999999999946</v>
      </c>
      <c r="O18" s="30">
        <v>17.10000000000008</v>
      </c>
      <c r="P18" s="74">
        <v>20.999999999999968</v>
      </c>
      <c r="Q18" s="33">
        <v>2.5999999999999979</v>
      </c>
      <c r="R18" s="33">
        <v>31.700000000000021</v>
      </c>
      <c r="S18" s="116">
        <f>Tankers!S18+'Dry Owner'!I18+'Dry Operator'!I18+Eliminations!I18</f>
        <v>52.399999999999984</v>
      </c>
      <c r="T18" s="115">
        <f>Tankers!T18+'Dry Owner'!J18+'Dry Operator'!J18+Eliminations!J18</f>
        <v>35.300000000000011</v>
      </c>
      <c r="U18" s="115">
        <f>Tankers!U18+'Dry Owner'!K18+'Dry Operator'!K18+Eliminations!K18</f>
        <v>45.399999999999963</v>
      </c>
      <c r="V18" s="115">
        <f>Tankers!V18+'Dry Owner'!L18+'Dry Operator'!L18+Eliminations!L18</f>
        <v>84.399999999999949</v>
      </c>
      <c r="W18" s="86"/>
      <c r="X18" s="145">
        <f t="shared" si="0"/>
        <v>217.49999999999991</v>
      </c>
      <c r="Y18" s="91"/>
      <c r="Z18" s="91"/>
      <c r="AA18" s="91"/>
    </row>
    <row r="19" spans="1:27" ht="6.75" customHeight="1" x14ac:dyDescent="0.25">
      <c r="C19" s="7"/>
      <c r="D19" s="8"/>
      <c r="E19" s="8"/>
      <c r="F19" s="8"/>
      <c r="G19" s="7"/>
      <c r="H19" s="8"/>
      <c r="I19" s="8"/>
      <c r="J19" s="10"/>
      <c r="K19" s="7"/>
      <c r="L19" s="8"/>
      <c r="M19" s="8"/>
      <c r="N19" s="10"/>
      <c r="O19" s="7"/>
      <c r="P19" s="8"/>
      <c r="Q19" s="8"/>
      <c r="R19" s="8"/>
      <c r="S19" s="7"/>
      <c r="T19" s="8"/>
      <c r="U19" s="8"/>
      <c r="V19" s="96"/>
      <c r="W19" s="7"/>
      <c r="X19" s="140"/>
      <c r="Y19" s="91"/>
      <c r="Z19" s="91"/>
      <c r="AA19" s="91"/>
    </row>
    <row r="20" spans="1:27" x14ac:dyDescent="0.25">
      <c r="A20" t="s">
        <v>25</v>
      </c>
      <c r="C20" s="7">
        <v>1.4</v>
      </c>
      <c r="D20" s="8">
        <v>1.7999999999999998</v>
      </c>
      <c r="E20" s="8">
        <v>-3.1</v>
      </c>
      <c r="F20" s="8">
        <v>-31.099999999999998</v>
      </c>
      <c r="G20" s="7">
        <v>0.8</v>
      </c>
      <c r="H20" s="8">
        <v>-33.799999999999997</v>
      </c>
      <c r="I20" s="8">
        <v>-5.8</v>
      </c>
      <c r="J20" s="8">
        <v>-6.7999999999999989</v>
      </c>
      <c r="K20" s="7">
        <v>-0.2</v>
      </c>
      <c r="L20" s="8">
        <v>0</v>
      </c>
      <c r="M20" s="8">
        <v>1.1000000000000001</v>
      </c>
      <c r="N20" s="8">
        <v>0</v>
      </c>
      <c r="O20" s="7">
        <v>9.1999999999999993</v>
      </c>
      <c r="P20" s="8">
        <v>-2.7</v>
      </c>
      <c r="Q20" s="8">
        <v>2.2999999999999998</v>
      </c>
      <c r="R20" s="96">
        <v>0</v>
      </c>
      <c r="S20" s="7">
        <f>Tankers!S20+'Dry Owner'!I20</f>
        <v>-12.3</v>
      </c>
      <c r="T20" s="17">
        <f>Tankers!T20+'Dry Owner'!J20</f>
        <v>3.4</v>
      </c>
      <c r="U20" s="17">
        <f>Tankers!U20+'Dry Owner'!K20</f>
        <v>4.0999999999999996</v>
      </c>
      <c r="V20" s="96">
        <f>Tankers!V20+'Dry Owner'!L20</f>
        <v>1.2000000000000002</v>
      </c>
      <c r="W20" s="86"/>
      <c r="X20" s="140">
        <f t="shared" si="0"/>
        <v>-3.6000000000000005</v>
      </c>
      <c r="Y20" s="91"/>
      <c r="Z20" s="91"/>
      <c r="AA20" s="91"/>
    </row>
    <row r="21" spans="1:27" x14ac:dyDescent="0.25">
      <c r="A21" t="s">
        <v>26</v>
      </c>
      <c r="C21" s="7">
        <v>-16.600000000000001</v>
      </c>
      <c r="D21" s="8">
        <v>-17</v>
      </c>
      <c r="E21" s="8">
        <v>-17</v>
      </c>
      <c r="F21" s="8">
        <v>-198</v>
      </c>
      <c r="G21" s="7">
        <v>-13.299999999999999</v>
      </c>
      <c r="H21" s="8">
        <v>-13.9</v>
      </c>
      <c r="I21" s="8">
        <v>-11.6</v>
      </c>
      <c r="J21" s="8">
        <v>-10.800000000000002</v>
      </c>
      <c r="K21" s="7">
        <v>-10.6</v>
      </c>
      <c r="L21" s="8">
        <v>-10.199999999999999</v>
      </c>
      <c r="M21" s="8">
        <v>-10.6</v>
      </c>
      <c r="N21" s="8">
        <v>-10.799999999999999</v>
      </c>
      <c r="O21" s="7">
        <v>-10.5</v>
      </c>
      <c r="P21" s="8">
        <v>-10.9</v>
      </c>
      <c r="Q21" s="8">
        <v>-11.6</v>
      </c>
      <c r="R21" s="8">
        <v>-11.3</v>
      </c>
      <c r="S21" s="7">
        <f>Tankers!S21+'Dry Owner'!I21+'Dry Operator'!I21+Eliminations!I21</f>
        <v>-34.799999999999997</v>
      </c>
      <c r="T21" s="17">
        <f>Tankers!T21+'Dry Owner'!J21+'Dry Operator'!J21+Eliminations!J21</f>
        <v>-37.700000000000003</v>
      </c>
      <c r="U21" s="75">
        <f>Tankers!U21+'Dry Owner'!K21+'Dry Operator'!K21+Eliminations!K21</f>
        <v>-37</v>
      </c>
      <c r="V21" s="96">
        <f>Tankers!V21+'Dry Owner'!L21+'Dry Operator'!L21+Eliminations!L21</f>
        <v>-47.400000000000006</v>
      </c>
      <c r="W21" s="86"/>
      <c r="X21" s="140">
        <f t="shared" si="0"/>
        <v>-156.9</v>
      </c>
      <c r="Y21" s="91"/>
      <c r="Z21" s="91"/>
      <c r="AA21" s="91"/>
    </row>
    <row r="22" spans="1:27" x14ac:dyDescent="0.25">
      <c r="A22" t="s">
        <v>10</v>
      </c>
      <c r="C22" s="7">
        <v>-1.5</v>
      </c>
      <c r="D22" s="8">
        <v>-0.7</v>
      </c>
      <c r="E22" s="8">
        <v>-0.50000000000000011</v>
      </c>
      <c r="F22" s="8">
        <v>-20.2</v>
      </c>
      <c r="G22" s="7">
        <v>-0.2</v>
      </c>
      <c r="H22" s="8">
        <v>1.5</v>
      </c>
      <c r="I22" s="8">
        <v>0.4</v>
      </c>
      <c r="J22" s="8">
        <v>-1.5999999999999999</v>
      </c>
      <c r="K22" s="18">
        <v>0.60000000000000009</v>
      </c>
      <c r="L22" s="8">
        <v>0</v>
      </c>
      <c r="M22" s="8">
        <v>-4.5999999999999996</v>
      </c>
      <c r="N22" s="8">
        <v>0.4</v>
      </c>
      <c r="O22" s="7">
        <v>2.6</v>
      </c>
      <c r="P22" s="4">
        <v>0.1</v>
      </c>
      <c r="Q22" s="4">
        <v>0.2</v>
      </c>
      <c r="R22" s="4">
        <v>-0.50000000000000022</v>
      </c>
      <c r="S22" s="18">
        <f>Tankers!S22+'Dry Owner'!I22+'Dry Operator'!I22+Eliminations!I22</f>
        <v>0.6</v>
      </c>
      <c r="T22" s="17">
        <f>Tankers!T22+'Dry Owner'!J22+'Dry Operator'!J22+Eliminations!J22</f>
        <v>0.1</v>
      </c>
      <c r="U22" s="17">
        <f>Tankers!U22+'Dry Owner'!K22+'Dry Operator'!K22+Eliminations!K22</f>
        <v>-0.9</v>
      </c>
      <c r="V22" s="96">
        <f>Tankers!V22+'Dry Owner'!L22+'Dry Operator'!L22+Eliminations!L22</f>
        <v>0</v>
      </c>
      <c r="W22" s="86"/>
      <c r="X22" s="140">
        <f t="shared" si="0"/>
        <v>-0.20000000000000007</v>
      </c>
      <c r="Y22" s="91"/>
      <c r="Z22" s="91"/>
      <c r="AA22" s="91"/>
    </row>
    <row r="23" spans="1:27" s="1" customFormat="1" x14ac:dyDescent="0.25">
      <c r="A23" s="29" t="s">
        <v>11</v>
      </c>
      <c r="B23" s="29"/>
      <c r="C23" s="30">
        <v>32.6</v>
      </c>
      <c r="D23" s="29">
        <v>35.799999999999976</v>
      </c>
      <c r="E23" s="29">
        <v>20.900000000000055</v>
      </c>
      <c r="F23" s="29">
        <v>-371.40000000000003</v>
      </c>
      <c r="G23" s="30">
        <v>-1.2999999999999925</v>
      </c>
      <c r="H23" s="29">
        <v>-33.999999999999993</v>
      </c>
      <c r="I23" s="29">
        <v>-13.199999999999951</v>
      </c>
      <c r="J23" s="31">
        <v>-16.000000000000092</v>
      </c>
      <c r="K23" s="30">
        <v>0.10000000000003562</v>
      </c>
      <c r="L23" s="29">
        <v>-2.7999999999999829</v>
      </c>
      <c r="M23" s="29">
        <v>-2.099999999999989</v>
      </c>
      <c r="N23" s="31">
        <v>28.299999999999947</v>
      </c>
      <c r="O23" s="30">
        <v>18.40000000000008</v>
      </c>
      <c r="P23" s="74">
        <v>7.499999999999968</v>
      </c>
      <c r="Q23" s="33">
        <v>-6.5000000000000018</v>
      </c>
      <c r="R23" s="33">
        <v>19.90000000000002</v>
      </c>
      <c r="S23" s="30">
        <f>Tankers!S23+'Dry Owner'!I23+'Dry Operator'!I23+Eliminations!I23</f>
        <v>5.8999999999999861</v>
      </c>
      <c r="T23" s="29">
        <f>Tankers!T23+'Dry Owner'!J23+'Dry Operator'!J23+Eliminations!J23</f>
        <v>1.1000000000000139</v>
      </c>
      <c r="U23" s="29">
        <f>Tankers!U23+'Dry Owner'!K23+'Dry Operator'!K23+Eliminations!K23</f>
        <v>11.599999999999959</v>
      </c>
      <c r="V23" s="115">
        <f>Tankers!V23+'Dry Owner'!L23+'Dry Operator'!L23+Eliminations!L23</f>
        <v>38.199999999999946</v>
      </c>
      <c r="W23" s="86"/>
      <c r="X23" s="145">
        <f t="shared" si="0"/>
        <v>56.799999999999905</v>
      </c>
      <c r="Y23" s="91"/>
      <c r="Z23" s="91"/>
      <c r="AA23" s="91"/>
    </row>
    <row r="24" spans="1:27" ht="6.75" customHeight="1" x14ac:dyDescent="0.25">
      <c r="C24" s="7"/>
      <c r="D24" s="8"/>
      <c r="E24" s="8"/>
      <c r="F24" s="8"/>
      <c r="G24" s="7"/>
      <c r="H24" s="8"/>
      <c r="I24" s="8"/>
      <c r="J24" s="10"/>
      <c r="K24" s="7"/>
      <c r="L24" s="8"/>
      <c r="M24" s="8"/>
      <c r="N24" s="10"/>
      <c r="O24" s="7"/>
      <c r="P24" s="8"/>
      <c r="Q24" s="8"/>
      <c r="R24" s="8"/>
      <c r="S24" s="7"/>
      <c r="T24" s="8"/>
      <c r="U24" s="8"/>
      <c r="V24" s="96"/>
      <c r="W24" s="7"/>
      <c r="X24" s="140"/>
      <c r="Y24" s="91"/>
      <c r="Z24" s="91"/>
      <c r="AA24" s="91"/>
    </row>
    <row r="25" spans="1:27" ht="15" customHeight="1" x14ac:dyDescent="0.25">
      <c r="A25" t="s">
        <v>24</v>
      </c>
      <c r="C25" s="7">
        <v>9.9</v>
      </c>
      <c r="D25" s="8">
        <v>12.6</v>
      </c>
      <c r="E25" s="8">
        <v>-4.5999999999999996</v>
      </c>
      <c r="F25" s="8">
        <v>-8.7000000000000011</v>
      </c>
      <c r="G25" s="7">
        <v>9.1</v>
      </c>
      <c r="H25" s="8">
        <v>13.4</v>
      </c>
      <c r="I25" s="8">
        <v>3.4</v>
      </c>
      <c r="J25" s="8">
        <v>8.6000000000000014</v>
      </c>
      <c r="K25" s="7">
        <v>0</v>
      </c>
      <c r="L25" s="8">
        <v>0</v>
      </c>
      <c r="M25" s="8">
        <v>0</v>
      </c>
      <c r="N25" s="8">
        <v>0</v>
      </c>
      <c r="O25" s="7">
        <v>0</v>
      </c>
      <c r="P25" s="8">
        <v>0</v>
      </c>
      <c r="Q25" s="8">
        <v>0</v>
      </c>
      <c r="R25" s="8">
        <v>0</v>
      </c>
      <c r="S25" s="7">
        <f>Tankers!S25+'Dry Owner'!I25+'Dry Operator'!I25+Eliminations!I25</f>
        <v>0</v>
      </c>
      <c r="T25" s="17">
        <f>Tankers!T25+'Dry Owner'!J25+'Dry Operator'!J25+Eliminations!J25</f>
        <v>0</v>
      </c>
      <c r="U25" s="17">
        <f>Tankers!U25+'Dry Owner'!K25+'Dry Operator'!K25+Eliminations!K25</f>
        <v>0</v>
      </c>
      <c r="V25" s="148">
        <f>Tankers!V25+'Dry Owner'!L25+'Dry Operator'!L25+Eliminations!L25</f>
        <v>0</v>
      </c>
      <c r="W25" s="86"/>
      <c r="X25" s="140">
        <f t="shared" si="0"/>
        <v>0</v>
      </c>
      <c r="Y25" s="91"/>
      <c r="Z25" s="91"/>
      <c r="AA25" s="91"/>
    </row>
    <row r="26" spans="1:27" x14ac:dyDescent="0.25">
      <c r="A26" t="s">
        <v>12</v>
      </c>
      <c r="C26" s="7">
        <v>0</v>
      </c>
      <c r="D26" s="8">
        <v>-0.5</v>
      </c>
      <c r="E26" s="8">
        <v>0.30000000000000004</v>
      </c>
      <c r="F26" s="8">
        <v>5.5</v>
      </c>
      <c r="G26" s="7">
        <v>1.2000000000000002</v>
      </c>
      <c r="H26" s="8">
        <v>1.2000000000000002</v>
      </c>
      <c r="I26" s="8">
        <v>2.1</v>
      </c>
      <c r="J26" s="8">
        <v>2.6999999999999997</v>
      </c>
      <c r="K26" s="7">
        <v>5</v>
      </c>
      <c r="L26" s="8">
        <v>5.6</v>
      </c>
      <c r="M26" s="8">
        <v>1.3</v>
      </c>
      <c r="N26" s="8">
        <v>2.1000000000000005</v>
      </c>
      <c r="O26" s="7">
        <v>4.0999999999999996</v>
      </c>
      <c r="P26" s="17">
        <v>1.2</v>
      </c>
      <c r="Q26" s="8">
        <v>2.9</v>
      </c>
      <c r="R26" s="8">
        <v>0.80000000000000027</v>
      </c>
      <c r="S26" s="7">
        <f>Tankers!S26+'Dry Owner'!I26+'Dry Operator'!I26+Eliminations!I26</f>
        <v>1.7</v>
      </c>
      <c r="T26" s="17">
        <f>Tankers!T26+'Dry Owner'!J26+'Dry Operator'!J26+Eliminations!J26</f>
        <v>1.6</v>
      </c>
      <c r="U26" s="17">
        <f>Tankers!U26+'Dry Owner'!K26+'Dry Operator'!K26+Eliminations!K26</f>
        <v>0.1</v>
      </c>
      <c r="V26" s="96">
        <f>Tankers!V26+'Dry Owner'!L26+'Dry Operator'!L26+Eliminations!L26</f>
        <v>1.7000000000000002</v>
      </c>
      <c r="W26" s="86"/>
      <c r="X26" s="140">
        <f t="shared" si="0"/>
        <v>5.0999999999999996</v>
      </c>
      <c r="Y26" s="91"/>
      <c r="Z26" s="91"/>
      <c r="AA26" s="91"/>
    </row>
    <row r="27" spans="1:27" x14ac:dyDescent="0.25">
      <c r="A27" t="s">
        <v>13</v>
      </c>
      <c r="C27" s="7">
        <v>0</v>
      </c>
      <c r="D27" s="8">
        <v>-3</v>
      </c>
      <c r="E27" s="8">
        <v>-5.2</v>
      </c>
      <c r="F27" s="8">
        <v>-6.5000000000000009</v>
      </c>
      <c r="G27" s="7">
        <v>-3.6</v>
      </c>
      <c r="H27" s="8">
        <v>-3.8</v>
      </c>
      <c r="I27" s="8">
        <v>-6</v>
      </c>
      <c r="J27" s="8">
        <v>-5.9999999999999991</v>
      </c>
      <c r="K27" s="18">
        <v>-3.4</v>
      </c>
      <c r="L27" s="8">
        <v>-5.2</v>
      </c>
      <c r="M27" s="8">
        <v>-3.2</v>
      </c>
      <c r="N27" s="8">
        <v>-3.3</v>
      </c>
      <c r="O27" s="7">
        <v>-3.2</v>
      </c>
      <c r="P27" s="68">
        <v>-6.6</v>
      </c>
      <c r="Q27" s="4">
        <v>-5.3000000000000007</v>
      </c>
      <c r="R27" s="4">
        <v>-0.79999999999999982</v>
      </c>
      <c r="S27" s="18">
        <f>Tankers!S27+'Dry Owner'!I27+'Dry Operator'!I27+Eliminations!I27</f>
        <v>-10.7</v>
      </c>
      <c r="T27" s="17">
        <f>Tankers!T27+'Dry Owner'!J27+'Dry Operator'!J27+Eliminations!J27</f>
        <v>-9.3999999999999986</v>
      </c>
      <c r="U27" s="17">
        <f>Tankers!U27+'Dry Owner'!K27+'Dry Operator'!K27+Eliminations!K27</f>
        <v>-9.3000000000000007</v>
      </c>
      <c r="V27" s="96">
        <f>Tankers!V27+'Dry Owner'!L27+'Dry Operator'!L27+Eliminations!L27</f>
        <v>-8.4</v>
      </c>
      <c r="W27" s="86"/>
      <c r="X27" s="140">
        <f t="shared" si="0"/>
        <v>-37.799999999999997</v>
      </c>
      <c r="Y27" s="91"/>
      <c r="Z27" s="91"/>
      <c r="AA27" s="91"/>
    </row>
    <row r="28" spans="1:27" s="1" customFormat="1" x14ac:dyDescent="0.25">
      <c r="A28" s="26" t="s">
        <v>14</v>
      </c>
      <c r="B28" s="26"/>
      <c r="C28" s="27">
        <v>42.5</v>
      </c>
      <c r="D28" s="26">
        <v>44.899999999999977</v>
      </c>
      <c r="E28" s="26">
        <v>11.400000000000055</v>
      </c>
      <c r="F28" s="26">
        <v>-381.1</v>
      </c>
      <c r="G28" s="27">
        <v>5.4000000000000075</v>
      </c>
      <c r="H28" s="26">
        <v>-23.199999999999996</v>
      </c>
      <c r="I28" s="26">
        <v>-13.699999999999951</v>
      </c>
      <c r="J28" s="28">
        <v>-10.700000000000092</v>
      </c>
      <c r="K28" s="27">
        <v>1.7000000000000353</v>
      </c>
      <c r="L28" s="26">
        <v>-2.3999999999999835</v>
      </c>
      <c r="M28" s="26">
        <v>-3.9999999999999893</v>
      </c>
      <c r="N28" s="28">
        <v>27.099999999999948</v>
      </c>
      <c r="O28" s="27">
        <v>19.300000000000079</v>
      </c>
      <c r="P28" s="74">
        <v>2.0999999999999677</v>
      </c>
      <c r="Q28" s="33">
        <v>-8.9000000000000039</v>
      </c>
      <c r="R28" s="33">
        <v>19.90000000000002</v>
      </c>
      <c r="S28" s="27">
        <f>Tankers!S28+'Dry Owner'!I28+'Dry Operator'!I28+Eliminations!I28</f>
        <v>-3.1000000000000121</v>
      </c>
      <c r="T28" s="26">
        <f>Tankers!T28+'Dry Owner'!J28+'Dry Operator'!J28+Eliminations!J28</f>
        <v>-6.6999999999999869</v>
      </c>
      <c r="U28" s="26">
        <f>Tankers!U28+'Dry Owner'!K28+'Dry Operator'!K28+Eliminations!K28</f>
        <v>2.3999999999999595</v>
      </c>
      <c r="V28" s="157">
        <f>Tankers!V28+'Dry Owner'!L28+'Dry Operator'!L28+Eliminations!L28</f>
        <v>31.499999999999947</v>
      </c>
      <c r="W28" s="86"/>
      <c r="X28" s="146">
        <f t="shared" si="0"/>
        <v>24.099999999999909</v>
      </c>
      <c r="Y28" s="91"/>
      <c r="Z28" s="91"/>
      <c r="AA28" s="91"/>
    </row>
    <row r="29" spans="1:27" ht="6.75" customHeight="1" x14ac:dyDescent="0.25">
      <c r="C29" s="7"/>
      <c r="D29" s="8"/>
      <c r="E29" s="8"/>
      <c r="F29" s="8"/>
      <c r="G29" s="7"/>
      <c r="H29" s="8"/>
      <c r="I29" s="8"/>
      <c r="J29" s="10"/>
      <c r="K29" s="7"/>
      <c r="L29" s="8"/>
      <c r="M29" s="8"/>
      <c r="N29" s="10"/>
      <c r="O29" s="7"/>
      <c r="P29" s="8"/>
      <c r="Q29" s="8"/>
      <c r="R29" s="8"/>
      <c r="S29" s="7"/>
      <c r="T29" s="8"/>
      <c r="U29" s="8"/>
      <c r="V29" s="96"/>
      <c r="W29" s="7"/>
      <c r="X29" s="140"/>
      <c r="Y29" s="91"/>
      <c r="Z29" s="91"/>
      <c r="AA29" s="91"/>
    </row>
    <row r="30" spans="1:27" x14ac:dyDescent="0.25">
      <c r="A30" t="s">
        <v>15</v>
      </c>
      <c r="C30" s="7">
        <v>-0.8</v>
      </c>
      <c r="D30" s="8">
        <v>-1.6</v>
      </c>
      <c r="E30" s="8">
        <v>-1.3</v>
      </c>
      <c r="F30" s="8">
        <v>1.1000000000000001</v>
      </c>
      <c r="G30" s="7">
        <v>-0.79999999999999993</v>
      </c>
      <c r="H30" s="8">
        <v>-0.79999999999999993</v>
      </c>
      <c r="I30" s="8">
        <v>-0.7</v>
      </c>
      <c r="J30" s="8">
        <v>-1.1000000000000001</v>
      </c>
      <c r="K30" s="18">
        <v>-1</v>
      </c>
      <c r="L30" s="8">
        <v>-0.9</v>
      </c>
      <c r="M30" s="8">
        <v>4.0999999999999996</v>
      </c>
      <c r="N30" s="8">
        <v>-0.1</v>
      </c>
      <c r="O30" s="7">
        <v>-1.3</v>
      </c>
      <c r="P30" s="4">
        <v>-1.3</v>
      </c>
      <c r="Q30" s="4">
        <v>-0.4</v>
      </c>
      <c r="R30" s="4">
        <v>-0.70000000000000029</v>
      </c>
      <c r="S30" s="18">
        <f>Tankers!S30+'Dry Owner'!I30+'Dry Operator'!I30+Eliminations!I30</f>
        <v>-2.2000000000000002</v>
      </c>
      <c r="T30" s="17">
        <f>Tankers!T30+'Dry Owner'!J30+'Dry Operator'!J30+Eliminations!J30</f>
        <v>-1.7</v>
      </c>
      <c r="U30" s="17">
        <f>Tankers!U30+'Dry Owner'!K30+'Dry Operator'!K30+Eliminations!K30</f>
        <v>-1.9</v>
      </c>
      <c r="V30" s="96">
        <f>Tankers!V30+'Dry Owner'!L30+'Dry Operator'!L30+Eliminations!L30</f>
        <v>0.89999999999999969</v>
      </c>
      <c r="W30" s="86"/>
      <c r="X30" s="140">
        <f t="shared" si="0"/>
        <v>-4.9000000000000012</v>
      </c>
      <c r="Y30" s="91"/>
      <c r="Z30" s="91"/>
      <c r="AA30" s="91"/>
    </row>
    <row r="31" spans="1:27" s="1" customFormat="1" x14ac:dyDescent="0.25">
      <c r="A31" s="23" t="s">
        <v>16</v>
      </c>
      <c r="B31" s="23"/>
      <c r="C31" s="24">
        <v>41.7</v>
      </c>
      <c r="D31" s="23">
        <v>43.299999999999976</v>
      </c>
      <c r="E31" s="23">
        <v>10.100000000000055</v>
      </c>
      <c r="F31" s="23">
        <v>-380</v>
      </c>
      <c r="G31" s="24">
        <v>4.6000000000000076</v>
      </c>
      <c r="H31" s="23">
        <v>-23.999999999999996</v>
      </c>
      <c r="I31" s="23">
        <v>-14.399999999999951</v>
      </c>
      <c r="J31" s="25">
        <v>-11.800000000000091</v>
      </c>
      <c r="K31" s="24">
        <v>0.70000000000003526</v>
      </c>
      <c r="L31" s="23">
        <v>-3.2999999999999834</v>
      </c>
      <c r="M31" s="23">
        <v>0.1000000000000103</v>
      </c>
      <c r="N31" s="49">
        <v>26.999999999999947</v>
      </c>
      <c r="O31" s="34">
        <v>18.000000000000078</v>
      </c>
      <c r="P31" s="55">
        <v>0.79999999999996763</v>
      </c>
      <c r="Q31" s="70">
        <v>-9.300000000000006</v>
      </c>
      <c r="R31" s="70">
        <v>19.200000000000024</v>
      </c>
      <c r="S31" s="24">
        <f>Tankers!S31+'Dry Owner'!I31+'Dry Operator'!I31+Eliminations!I31</f>
        <v>-5.3000000000000123</v>
      </c>
      <c r="T31" s="23">
        <f>Tankers!T31+'Dry Owner'!J31+'Dry Operator'!J31+Eliminations!J31</f>
        <v>-8.3999999999999879</v>
      </c>
      <c r="U31" s="23">
        <f>Tankers!U31+'Dry Owner'!K31+'Dry Operator'!K31+Eliminations!K31</f>
        <v>0.49999999999996048</v>
      </c>
      <c r="V31" s="105">
        <f>Tankers!V31+'Dry Owner'!L31+'Dry Operator'!L31+Eliminations!L31</f>
        <v>32.399999999999942</v>
      </c>
      <c r="W31" s="86"/>
      <c r="X31" s="147">
        <f t="shared" si="0"/>
        <v>19.199999999999903</v>
      </c>
      <c r="Y31" s="91"/>
      <c r="Z31" s="91"/>
      <c r="AA31" s="91"/>
    </row>
    <row r="32" spans="1:27" hidden="1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10"/>
      <c r="O32" s="7"/>
      <c r="P32" s="8"/>
      <c r="Q32" s="8">
        <v>0</v>
      </c>
      <c r="R32" s="8">
        <v>0</v>
      </c>
      <c r="S32" s="7">
        <f>Tankers!S32+'Dry Owner'!I32+'Dry Operator'!I32+Eliminations!I32</f>
        <v>0</v>
      </c>
      <c r="T32" s="8"/>
      <c r="U32" s="8"/>
      <c r="V32" s="96"/>
      <c r="W32" s="7"/>
      <c r="X32" s="140">
        <f t="shared" si="0"/>
        <v>0</v>
      </c>
      <c r="Y32" s="91"/>
      <c r="Z32" s="91"/>
      <c r="AA32" s="91"/>
    </row>
    <row r="33" spans="1:27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8"/>
      <c r="N33" s="10"/>
      <c r="O33" s="7"/>
      <c r="P33" s="8"/>
      <c r="Q33" s="8">
        <v>0</v>
      </c>
      <c r="R33" s="8">
        <v>0</v>
      </c>
      <c r="S33" s="7">
        <f>Tankers!S33+'Dry Owner'!I33+'Dry Operator'!I33+Eliminations!I33</f>
        <v>0</v>
      </c>
      <c r="T33" s="8"/>
      <c r="U33" s="8"/>
      <c r="V33" s="96"/>
      <c r="W33" s="7"/>
      <c r="X33" s="140">
        <f t="shared" si="0"/>
        <v>0</v>
      </c>
      <c r="Y33" s="91"/>
      <c r="Z33" s="91"/>
      <c r="AA33" s="91"/>
    </row>
    <row r="34" spans="1:27" hidden="1" x14ac:dyDescent="0.25">
      <c r="A34" t="s">
        <v>25</v>
      </c>
      <c r="C34" s="7"/>
      <c r="D34" s="8"/>
      <c r="E34" s="8"/>
      <c r="F34" s="8"/>
      <c r="G34" s="7"/>
      <c r="H34" s="8"/>
      <c r="I34" s="8"/>
      <c r="J34" s="8"/>
      <c r="K34" s="7"/>
      <c r="L34" s="8"/>
      <c r="M34" s="8"/>
      <c r="N34" s="8"/>
      <c r="O34" s="7"/>
      <c r="P34" s="8"/>
      <c r="Q34" s="8">
        <v>0</v>
      </c>
      <c r="R34" s="8">
        <v>0</v>
      </c>
      <c r="S34" s="7">
        <f>Tankers!S34+'Dry Owner'!I34+'Dry Operator'!I34+Eliminations!I34</f>
        <v>0</v>
      </c>
      <c r="T34" s="8"/>
      <c r="U34" s="8"/>
      <c r="V34" s="96"/>
      <c r="W34" s="7"/>
      <c r="X34" s="140">
        <f t="shared" si="0"/>
        <v>0</v>
      </c>
      <c r="Y34" s="91"/>
      <c r="Z34" s="91"/>
      <c r="AA34" s="91"/>
    </row>
    <row r="35" spans="1:27" hidden="1" x14ac:dyDescent="0.25">
      <c r="A35" t="s">
        <v>27</v>
      </c>
      <c r="C35" s="18"/>
      <c r="D35" s="8"/>
      <c r="E35" s="8"/>
      <c r="F35" s="8"/>
      <c r="G35" s="18"/>
      <c r="H35" s="8"/>
      <c r="I35" s="8"/>
      <c r="J35" s="8"/>
      <c r="K35" s="18"/>
      <c r="L35" s="8"/>
      <c r="M35" s="8"/>
      <c r="N35" s="8"/>
      <c r="O35" s="7"/>
      <c r="P35" s="8"/>
      <c r="Q35" s="8">
        <v>0</v>
      </c>
      <c r="R35" s="8">
        <v>0</v>
      </c>
      <c r="S35" s="18">
        <f>Tankers!S35+'Dry Owner'!I35+'Dry Operator'!I35+Eliminations!I35</f>
        <v>0</v>
      </c>
      <c r="T35" s="8"/>
      <c r="U35" s="8"/>
      <c r="V35" s="96"/>
      <c r="W35" s="7"/>
      <c r="X35" s="140">
        <f t="shared" si="0"/>
        <v>0</v>
      </c>
      <c r="Y35" s="91"/>
      <c r="Z35" s="91"/>
      <c r="AA35" s="91"/>
    </row>
    <row r="36" spans="1:27" s="1" customFormat="1" hidden="1" x14ac:dyDescent="0.25">
      <c r="A36" s="23" t="s">
        <v>22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1"/>
      <c r="Q36" s="8">
        <v>-13.900000000000002</v>
      </c>
      <c r="R36" s="8">
        <v>2.8000000000000211</v>
      </c>
      <c r="S36" s="24">
        <f>Tankers!S36+'Dry Owner'!I36+'Dry Operator'!I36+Eliminations!I36</f>
        <v>10.100000000000009</v>
      </c>
      <c r="T36" s="24"/>
      <c r="U36" s="24"/>
      <c r="V36" s="119"/>
      <c r="W36" s="66"/>
      <c r="X36" s="147">
        <f t="shared" si="0"/>
        <v>10.100000000000009</v>
      </c>
      <c r="Y36" s="95"/>
      <c r="Z36" s="95"/>
      <c r="AA36" s="95"/>
    </row>
    <row r="37" spans="1:27" x14ac:dyDescent="0.25">
      <c r="C37" s="62"/>
      <c r="G37" s="62"/>
      <c r="K37" s="62"/>
      <c r="O37" s="62"/>
      <c r="P37" s="4"/>
      <c r="Q37" s="4"/>
      <c r="R37" s="4"/>
      <c r="S37" s="62"/>
      <c r="V37" s="91"/>
      <c r="W37" s="7"/>
      <c r="X37" s="140"/>
      <c r="Y37" s="91"/>
      <c r="Z37" s="91"/>
      <c r="AA37" s="91"/>
    </row>
    <row r="38" spans="1:27" x14ac:dyDescent="0.25">
      <c r="A38" s="23" t="s">
        <v>22</v>
      </c>
      <c r="B38" s="23"/>
      <c r="C38" s="24"/>
      <c r="D38" s="23"/>
      <c r="E38" s="23"/>
      <c r="F38" s="23"/>
      <c r="G38" s="24">
        <v>-5.2999999999999989</v>
      </c>
      <c r="H38" s="23">
        <v>-3.5999999999999961</v>
      </c>
      <c r="I38" s="23">
        <v>-11.7</v>
      </c>
      <c r="J38" s="25">
        <v>-13.899999999999999</v>
      </c>
      <c r="K38" s="24">
        <v>0.90000000000001634</v>
      </c>
      <c r="L38" s="23">
        <v>-3.3000000000000029</v>
      </c>
      <c r="M38" s="23">
        <v>3.7</v>
      </c>
      <c r="N38" s="49">
        <v>26.999999999999947</v>
      </c>
      <c r="O38" s="24">
        <v>8.8000000000000789</v>
      </c>
      <c r="P38" s="23">
        <v>3.5</v>
      </c>
      <c r="Q38" s="70">
        <v>-11.6</v>
      </c>
      <c r="R38" s="70">
        <v>19.2</v>
      </c>
      <c r="S38" s="34">
        <f>S31-S20</f>
        <v>6.9999999999999885</v>
      </c>
      <c r="T38" s="23">
        <f>T31-T20</f>
        <v>-11.799999999999988</v>
      </c>
      <c r="U38" s="23">
        <f>U31-U20</f>
        <v>-3.6000000000000392</v>
      </c>
      <c r="V38" s="105">
        <f>V31-V20</f>
        <v>31.199999999999942</v>
      </c>
      <c r="W38" s="86"/>
      <c r="X38" s="147">
        <f t="shared" si="0"/>
        <v>22.799999999999905</v>
      </c>
      <c r="Y38" s="91"/>
      <c r="Z38" s="91"/>
      <c r="AA38" s="91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D1" sqref="AD1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9.5" thickBot="1" x14ac:dyDescent="0.35">
      <c r="A2" s="50" t="s">
        <v>63</v>
      </c>
    </row>
    <row r="3" spans="1:23" ht="15.75" thickBot="1" x14ac:dyDescent="0.3">
      <c r="C3" s="178">
        <v>2015</v>
      </c>
      <c r="D3" s="179"/>
      <c r="E3" s="179"/>
      <c r="F3" s="180"/>
      <c r="G3" s="178">
        <v>2016</v>
      </c>
      <c r="H3" s="179"/>
      <c r="I3" s="179"/>
      <c r="J3" s="180"/>
      <c r="K3" s="178">
        <v>2017</v>
      </c>
      <c r="L3" s="179"/>
      <c r="M3" s="179"/>
      <c r="N3" s="179"/>
      <c r="O3" s="178">
        <v>2018</v>
      </c>
      <c r="P3" s="179"/>
      <c r="Q3" s="179"/>
      <c r="R3" s="180"/>
      <c r="S3" s="178">
        <v>2019</v>
      </c>
      <c r="T3" s="179"/>
      <c r="U3" s="179"/>
      <c r="V3" s="180"/>
    </row>
    <row r="4" spans="1:23" ht="15.75" thickBot="1" x14ac:dyDescent="0.3">
      <c r="A4" s="3" t="s">
        <v>23</v>
      </c>
      <c r="B4" s="4"/>
      <c r="C4" s="20" t="s">
        <v>17</v>
      </c>
      <c r="D4" s="21" t="s">
        <v>18</v>
      </c>
      <c r="E4" s="21" t="s">
        <v>19</v>
      </c>
      <c r="F4" s="22" t="s">
        <v>20</v>
      </c>
      <c r="G4" s="20" t="s">
        <v>17</v>
      </c>
      <c r="H4" s="21" t="s">
        <v>18</v>
      </c>
      <c r="I4" s="21" t="s">
        <v>19</v>
      </c>
      <c r="J4" s="22" t="s">
        <v>20</v>
      </c>
      <c r="K4" s="20" t="s">
        <v>17</v>
      </c>
      <c r="L4" s="21" t="s">
        <v>18</v>
      </c>
      <c r="M4" s="21" t="s">
        <v>19</v>
      </c>
      <c r="N4" s="63" t="s">
        <v>20</v>
      </c>
      <c r="O4" s="76" t="s">
        <v>17</v>
      </c>
      <c r="P4" s="78" t="s">
        <v>65</v>
      </c>
      <c r="Q4" s="78" t="s">
        <v>19</v>
      </c>
      <c r="R4" s="79" t="s">
        <v>20</v>
      </c>
      <c r="S4" s="83" t="s">
        <v>17</v>
      </c>
      <c r="T4" s="84" t="s">
        <v>65</v>
      </c>
      <c r="U4" s="84" t="s">
        <v>19</v>
      </c>
      <c r="V4" s="85" t="s">
        <v>20</v>
      </c>
    </row>
    <row r="5" spans="1:23" x14ac:dyDescent="0.25">
      <c r="A5" s="11"/>
      <c r="B5" s="8"/>
      <c r="C5" s="60"/>
      <c r="D5" s="71"/>
      <c r="E5" s="71"/>
      <c r="F5" s="71"/>
      <c r="G5" s="60"/>
      <c r="H5" s="71"/>
      <c r="I5" s="71"/>
      <c r="J5" s="71"/>
      <c r="K5" s="60"/>
      <c r="L5" s="71"/>
      <c r="M5" s="71"/>
      <c r="N5" s="71"/>
      <c r="O5" s="5"/>
      <c r="P5" s="8"/>
      <c r="Q5" s="8"/>
      <c r="R5" s="8"/>
      <c r="S5" s="7"/>
      <c r="T5" s="8"/>
      <c r="W5" s="7"/>
    </row>
    <row r="6" spans="1:23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9"/>
      <c r="K6" s="5"/>
      <c r="L6" s="6"/>
      <c r="M6" s="6"/>
      <c r="N6" s="6"/>
      <c r="O6" s="5"/>
      <c r="P6" s="8"/>
      <c r="Q6" s="8"/>
      <c r="R6" s="8"/>
      <c r="S6" s="7"/>
      <c r="T6" s="8"/>
      <c r="W6" s="7"/>
    </row>
    <row r="7" spans="1:23" x14ac:dyDescent="0.25">
      <c r="A7" t="s">
        <v>29</v>
      </c>
      <c r="C7" s="90">
        <v>1039.5999999999999</v>
      </c>
      <c r="D7" s="96">
        <v>1058.7</v>
      </c>
      <c r="E7" s="96">
        <v>1076.4000000000001</v>
      </c>
      <c r="F7" s="128">
        <v>864.3</v>
      </c>
      <c r="G7" s="90">
        <v>863.4</v>
      </c>
      <c r="H7" s="96">
        <v>758.4</v>
      </c>
      <c r="I7" s="96">
        <v>717.4</v>
      </c>
      <c r="J7" s="128">
        <v>680.2</v>
      </c>
      <c r="K7" s="90">
        <v>671.9</v>
      </c>
      <c r="L7" s="89">
        <v>667.6</v>
      </c>
      <c r="M7" s="89">
        <v>710.6</v>
      </c>
      <c r="N7" s="96">
        <v>691.7</v>
      </c>
      <c r="O7" s="90">
        <v>717.5</v>
      </c>
      <c r="P7" s="89">
        <v>713.6</v>
      </c>
      <c r="Q7" s="89">
        <v>744.3</v>
      </c>
      <c r="R7" s="89">
        <v>795.6</v>
      </c>
      <c r="S7" s="90">
        <v>777.7</v>
      </c>
      <c r="T7" s="89">
        <v>765</v>
      </c>
      <c r="U7" s="89">
        <v>769.5</v>
      </c>
      <c r="V7" s="89">
        <v>803.4</v>
      </c>
      <c r="W7" s="7"/>
    </row>
    <row r="8" spans="1:23" x14ac:dyDescent="0.25">
      <c r="A8" t="s">
        <v>30</v>
      </c>
      <c r="C8" s="90">
        <v>53.4</v>
      </c>
      <c r="D8" s="96">
        <v>53.5</v>
      </c>
      <c r="E8" s="96">
        <v>55.5</v>
      </c>
      <c r="F8" s="96">
        <v>51.9</v>
      </c>
      <c r="G8" s="90">
        <v>52</v>
      </c>
      <c r="H8" s="96">
        <v>51.8</v>
      </c>
      <c r="I8" s="96">
        <v>51.4</v>
      </c>
      <c r="J8" s="128">
        <v>51</v>
      </c>
      <c r="K8" s="96">
        <v>50.6</v>
      </c>
      <c r="L8" s="89">
        <v>50.1</v>
      </c>
      <c r="M8" s="89">
        <v>49.800000000000004</v>
      </c>
      <c r="N8" s="96">
        <v>49.6</v>
      </c>
      <c r="O8" s="90">
        <v>49.5</v>
      </c>
      <c r="P8" s="89">
        <v>53.5</v>
      </c>
      <c r="Q8" s="89">
        <v>53</v>
      </c>
      <c r="R8" s="89">
        <v>49.5</v>
      </c>
      <c r="S8" s="90">
        <v>49.3</v>
      </c>
      <c r="T8" s="89">
        <v>49.3</v>
      </c>
      <c r="U8" s="89">
        <v>49.1</v>
      </c>
      <c r="V8" s="89">
        <v>49</v>
      </c>
      <c r="W8" s="7"/>
    </row>
    <row r="9" spans="1:23" x14ac:dyDescent="0.25">
      <c r="A9" s="36" t="s">
        <v>68</v>
      </c>
      <c r="C9" s="90"/>
      <c r="D9" s="96"/>
      <c r="E9" s="96"/>
      <c r="F9" s="96"/>
      <c r="G9" s="90"/>
      <c r="H9" s="96"/>
      <c r="I9" s="96"/>
      <c r="J9" s="128"/>
      <c r="K9" s="96"/>
      <c r="L9" s="89"/>
      <c r="M9" s="89"/>
      <c r="N9" s="96"/>
      <c r="O9" s="90"/>
      <c r="P9" s="89"/>
      <c r="Q9" s="89"/>
      <c r="R9" s="89"/>
      <c r="S9" s="90">
        <v>275.3</v>
      </c>
      <c r="T9" s="89">
        <v>274.8</v>
      </c>
      <c r="U9" s="89">
        <v>271.39999999999998</v>
      </c>
      <c r="V9" s="89">
        <v>271</v>
      </c>
      <c r="W9" s="7"/>
    </row>
    <row r="10" spans="1:23" x14ac:dyDescent="0.25">
      <c r="A10" s="36" t="s">
        <v>69</v>
      </c>
      <c r="C10" s="90"/>
      <c r="D10" s="96"/>
      <c r="E10" s="96"/>
      <c r="F10" s="96"/>
      <c r="G10" s="90"/>
      <c r="H10" s="96"/>
      <c r="I10" s="96"/>
      <c r="J10" s="128"/>
      <c r="K10" s="96"/>
      <c r="L10" s="89"/>
      <c r="M10" s="89"/>
      <c r="N10" s="96"/>
      <c r="O10" s="90"/>
      <c r="P10" s="89"/>
      <c r="Q10" s="89"/>
      <c r="R10" s="89"/>
      <c r="S10" s="90">
        <v>25.5</v>
      </c>
      <c r="T10" s="89">
        <v>23.4</v>
      </c>
      <c r="U10" s="89">
        <v>21.3</v>
      </c>
      <c r="V10" s="89">
        <v>19.2</v>
      </c>
      <c r="W10" s="7"/>
    </row>
    <row r="11" spans="1:23" x14ac:dyDescent="0.25">
      <c r="A11" t="s">
        <v>31</v>
      </c>
      <c r="C11" s="93">
        <v>53.7</v>
      </c>
      <c r="D11" s="96">
        <v>38.4</v>
      </c>
      <c r="E11" s="96">
        <v>24.2</v>
      </c>
      <c r="F11" s="96">
        <v>12.1</v>
      </c>
      <c r="G11" s="93">
        <v>12.1</v>
      </c>
      <c r="H11" s="97">
        <v>14.5</v>
      </c>
      <c r="I11" s="97">
        <v>14.7</v>
      </c>
      <c r="J11" s="128">
        <v>19.899999999999999</v>
      </c>
      <c r="K11" s="96">
        <v>22.7</v>
      </c>
      <c r="L11" s="89">
        <v>22.7</v>
      </c>
      <c r="M11" s="89">
        <v>26.5</v>
      </c>
      <c r="N11" s="96">
        <v>33.9</v>
      </c>
      <c r="O11" s="93">
        <v>23.9</v>
      </c>
      <c r="P11" s="92">
        <v>20.100000000000001</v>
      </c>
      <c r="Q11" s="92">
        <v>28.2</v>
      </c>
      <c r="R11" s="92">
        <v>24.9</v>
      </c>
      <c r="S11" s="93">
        <v>10.199999999999999</v>
      </c>
      <c r="T11" s="92">
        <v>10.8</v>
      </c>
      <c r="U11" s="92">
        <v>13.5</v>
      </c>
      <c r="V11" s="92">
        <v>16.100000000000001</v>
      </c>
      <c r="W11" s="7"/>
    </row>
    <row r="12" spans="1:23" s="1" customFormat="1" x14ac:dyDescent="0.25">
      <c r="A12" s="29" t="s">
        <v>32</v>
      </c>
      <c r="B12" s="29"/>
      <c r="C12" s="94">
        <v>1146.7</v>
      </c>
      <c r="D12" s="115">
        <v>1150.6000000000001</v>
      </c>
      <c r="E12" s="115">
        <v>1156.1000000000001</v>
      </c>
      <c r="F12" s="129">
        <v>928.3</v>
      </c>
      <c r="G12" s="88">
        <v>927.5</v>
      </c>
      <c r="H12" s="88">
        <v>824.69999999999993</v>
      </c>
      <c r="I12" s="88">
        <v>783.5</v>
      </c>
      <c r="J12" s="129">
        <v>751.1</v>
      </c>
      <c r="K12" s="116">
        <v>745.2</v>
      </c>
      <c r="L12" s="115">
        <v>740.40000000000009</v>
      </c>
      <c r="M12" s="115">
        <v>786.9</v>
      </c>
      <c r="N12" s="115">
        <v>775.2</v>
      </c>
      <c r="O12" s="94">
        <v>790.9</v>
      </c>
      <c r="P12" s="88">
        <v>787.2</v>
      </c>
      <c r="Q12" s="88">
        <v>825.5</v>
      </c>
      <c r="R12" s="88">
        <v>870</v>
      </c>
      <c r="S12" s="94">
        <f>SUM(S7:S11)</f>
        <v>1138</v>
      </c>
      <c r="T12" s="88">
        <f>+SUM(T7:T11)</f>
        <v>1123.3</v>
      </c>
      <c r="U12" s="88">
        <f>+SUM(U7:U11)</f>
        <v>1124.8</v>
      </c>
      <c r="V12" s="88">
        <f>+SUM(V7:V11)</f>
        <v>1158.7</v>
      </c>
      <c r="W12" s="66"/>
    </row>
    <row r="13" spans="1:23" x14ac:dyDescent="0.25">
      <c r="C13" s="90"/>
      <c r="D13" s="96"/>
      <c r="E13" s="96"/>
      <c r="F13" s="128"/>
      <c r="G13" s="90"/>
      <c r="H13" s="96"/>
      <c r="I13" s="96"/>
      <c r="J13" s="128"/>
      <c r="K13" s="90"/>
      <c r="L13" s="96"/>
      <c r="M13" s="96"/>
      <c r="N13" s="96"/>
      <c r="O13" s="90"/>
      <c r="P13" s="96"/>
      <c r="Q13" s="96"/>
      <c r="R13" s="96"/>
      <c r="S13" s="90"/>
      <c r="T13" s="96"/>
      <c r="U13" s="96"/>
      <c r="V13" s="96"/>
      <c r="W13" s="7"/>
    </row>
    <row r="14" spans="1:23" x14ac:dyDescent="0.25">
      <c r="A14" t="s">
        <v>33</v>
      </c>
      <c r="C14" s="90">
        <v>19.5</v>
      </c>
      <c r="D14" s="89">
        <v>20</v>
      </c>
      <c r="E14" s="89">
        <v>24.9</v>
      </c>
      <c r="F14" s="128">
        <v>17.5</v>
      </c>
      <c r="G14" s="111">
        <v>15.8</v>
      </c>
      <c r="H14" s="89">
        <v>17.2</v>
      </c>
      <c r="I14" s="89">
        <v>17.100000000000001</v>
      </c>
      <c r="J14" s="127">
        <v>15.9</v>
      </c>
      <c r="K14" s="90">
        <v>16.600000000000001</v>
      </c>
      <c r="L14" s="89">
        <v>16</v>
      </c>
      <c r="M14" s="89">
        <v>10.7</v>
      </c>
      <c r="N14" s="89">
        <v>11.3</v>
      </c>
      <c r="O14" s="93">
        <v>11.5</v>
      </c>
      <c r="P14" s="92">
        <v>11.3</v>
      </c>
      <c r="Q14" s="92">
        <v>11.2</v>
      </c>
      <c r="R14" s="92">
        <v>11.8</v>
      </c>
      <c r="S14" s="93">
        <v>12</v>
      </c>
      <c r="T14" s="92">
        <v>12.3</v>
      </c>
      <c r="U14" s="92">
        <v>12</v>
      </c>
      <c r="V14" s="92">
        <v>11.9</v>
      </c>
      <c r="W14" s="7"/>
    </row>
    <row r="15" spans="1:23" s="1" customFormat="1" x14ac:dyDescent="0.25">
      <c r="A15" s="29" t="s">
        <v>34</v>
      </c>
      <c r="B15" s="29"/>
      <c r="C15" s="116">
        <v>19.5</v>
      </c>
      <c r="D15" s="115">
        <v>20</v>
      </c>
      <c r="E15" s="115">
        <v>24.9</v>
      </c>
      <c r="F15" s="129">
        <v>17.5</v>
      </c>
      <c r="G15" s="115">
        <v>15.8</v>
      </c>
      <c r="H15" s="115">
        <v>17.2</v>
      </c>
      <c r="I15" s="115">
        <v>17.100000000000001</v>
      </c>
      <c r="J15" s="115">
        <v>15.9</v>
      </c>
      <c r="K15" s="116">
        <v>16.600000000000001</v>
      </c>
      <c r="L15" s="115">
        <v>16</v>
      </c>
      <c r="M15" s="115">
        <v>10.7</v>
      </c>
      <c r="N15" s="115">
        <v>11.3</v>
      </c>
      <c r="O15" s="94">
        <v>11.5</v>
      </c>
      <c r="P15" s="88">
        <v>11.3</v>
      </c>
      <c r="Q15" s="88">
        <v>11.2</v>
      </c>
      <c r="R15" s="88">
        <v>11.8</v>
      </c>
      <c r="S15" s="94">
        <f>SUM(S14)</f>
        <v>12</v>
      </c>
      <c r="T15" s="88">
        <f>+T14</f>
        <v>12.3</v>
      </c>
      <c r="U15" s="88">
        <f>+U14</f>
        <v>12</v>
      </c>
      <c r="V15" s="88">
        <f>+V14</f>
        <v>11.9</v>
      </c>
      <c r="W15" s="66"/>
    </row>
    <row r="16" spans="1:23" x14ac:dyDescent="0.25">
      <c r="C16" s="90"/>
      <c r="D16" s="96"/>
      <c r="E16" s="96"/>
      <c r="F16" s="128"/>
      <c r="G16" s="96"/>
      <c r="H16" s="96"/>
      <c r="I16" s="96"/>
      <c r="J16" s="96"/>
      <c r="K16" s="93"/>
      <c r="L16" s="96"/>
      <c r="M16" s="96"/>
      <c r="N16" s="96"/>
      <c r="O16" s="93"/>
      <c r="P16" s="97"/>
      <c r="Q16" s="97"/>
      <c r="R16" s="97"/>
      <c r="S16" s="93"/>
      <c r="T16" s="97"/>
      <c r="U16" s="97"/>
      <c r="V16" s="97"/>
      <c r="W16" s="7"/>
    </row>
    <row r="17" spans="1:23" s="1" customFormat="1" x14ac:dyDescent="0.25">
      <c r="A17" s="29" t="s">
        <v>35</v>
      </c>
      <c r="B17" s="29"/>
      <c r="C17" s="116">
        <v>1166.2</v>
      </c>
      <c r="D17" s="115">
        <v>1170.6000000000001</v>
      </c>
      <c r="E17" s="115">
        <v>1181.0000000000002</v>
      </c>
      <c r="F17" s="129">
        <v>945.8</v>
      </c>
      <c r="G17" s="115">
        <v>943.3</v>
      </c>
      <c r="H17" s="115">
        <v>841.9</v>
      </c>
      <c r="I17" s="115">
        <v>800.6</v>
      </c>
      <c r="J17" s="129">
        <v>767</v>
      </c>
      <c r="K17" s="116">
        <v>761.80000000000007</v>
      </c>
      <c r="L17" s="115">
        <v>756.40000000000009</v>
      </c>
      <c r="M17" s="115">
        <v>797.6</v>
      </c>
      <c r="N17" s="115">
        <v>786.5</v>
      </c>
      <c r="O17" s="94">
        <v>802.4</v>
      </c>
      <c r="P17" s="88">
        <v>798.8</v>
      </c>
      <c r="Q17" s="88">
        <v>836.7</v>
      </c>
      <c r="R17" s="88">
        <v>881.8</v>
      </c>
      <c r="S17" s="94">
        <f>S12+S15</f>
        <v>1150</v>
      </c>
      <c r="T17" s="88">
        <f>+T15+T12</f>
        <v>1135.5999999999999</v>
      </c>
      <c r="U17" s="88">
        <f>+U15+U12</f>
        <v>1136.8</v>
      </c>
      <c r="V17" s="88">
        <f>+V15+V12</f>
        <v>1170.6000000000001</v>
      </c>
      <c r="W17" s="66"/>
    </row>
    <row r="18" spans="1:23" x14ac:dyDescent="0.25">
      <c r="C18" s="90"/>
      <c r="D18" s="96"/>
      <c r="E18" s="96"/>
      <c r="F18" s="128"/>
      <c r="G18" s="90"/>
      <c r="H18" s="96"/>
      <c r="I18" s="96"/>
      <c r="J18" s="128"/>
      <c r="K18" s="90"/>
      <c r="L18" s="96"/>
      <c r="M18" s="96"/>
      <c r="N18" s="96"/>
      <c r="O18" s="90"/>
      <c r="P18" s="96"/>
      <c r="Q18" s="96"/>
      <c r="R18" s="96"/>
      <c r="S18" s="90"/>
      <c r="T18" s="96"/>
      <c r="U18" s="96"/>
      <c r="V18" s="96"/>
      <c r="W18" s="7"/>
    </row>
    <row r="19" spans="1:23" x14ac:dyDescent="0.25">
      <c r="A19" t="s">
        <v>36</v>
      </c>
      <c r="C19" s="111">
        <v>70.8</v>
      </c>
      <c r="D19" s="96">
        <v>65.8</v>
      </c>
      <c r="E19" s="96">
        <v>55</v>
      </c>
      <c r="F19" s="128">
        <v>43.6</v>
      </c>
      <c r="G19" s="89">
        <v>34.1</v>
      </c>
      <c r="H19" s="96">
        <v>40</v>
      </c>
      <c r="I19" s="96">
        <v>44.5</v>
      </c>
      <c r="J19" s="89">
        <v>44.1</v>
      </c>
      <c r="K19" s="90">
        <v>52.1</v>
      </c>
      <c r="L19" s="89">
        <v>54.1</v>
      </c>
      <c r="M19" s="89">
        <v>65.5</v>
      </c>
      <c r="N19" s="96">
        <v>67.7</v>
      </c>
      <c r="O19" s="90">
        <v>68.400000000000006</v>
      </c>
      <c r="P19" s="98">
        <v>75.2</v>
      </c>
      <c r="Q19" s="99">
        <v>69.599999999999994</v>
      </c>
      <c r="R19" s="99">
        <v>87.2</v>
      </c>
      <c r="S19" s="90">
        <v>81.599999999999994</v>
      </c>
      <c r="T19" s="99">
        <v>82.4</v>
      </c>
      <c r="U19" s="99">
        <v>85.2</v>
      </c>
      <c r="V19" s="99">
        <v>80.5</v>
      </c>
      <c r="W19" s="7"/>
    </row>
    <row r="20" spans="1:23" s="35" customFormat="1" x14ac:dyDescent="0.25">
      <c r="A20" s="36" t="s">
        <v>37</v>
      </c>
      <c r="B20" s="36"/>
      <c r="C20" s="108">
        <v>77.099999999999994</v>
      </c>
      <c r="D20" s="99">
        <v>58.6</v>
      </c>
      <c r="E20" s="99">
        <v>86.8</v>
      </c>
      <c r="F20" s="99">
        <v>96.5</v>
      </c>
      <c r="G20" s="108">
        <v>65.2</v>
      </c>
      <c r="H20" s="99">
        <v>56.7</v>
      </c>
      <c r="I20" s="99">
        <v>61</v>
      </c>
      <c r="J20" s="99">
        <v>85.3</v>
      </c>
      <c r="K20" s="108">
        <v>59.4</v>
      </c>
      <c r="L20" s="99">
        <v>73</v>
      </c>
      <c r="M20" s="99">
        <v>96.2</v>
      </c>
      <c r="N20" s="99">
        <v>124</v>
      </c>
      <c r="O20" s="108">
        <v>119.6</v>
      </c>
      <c r="P20" s="99">
        <v>114.5</v>
      </c>
      <c r="Q20" s="99">
        <v>140.9</v>
      </c>
      <c r="R20" s="99">
        <v>172.6</v>
      </c>
      <c r="S20" s="100">
        <v>152.6</v>
      </c>
      <c r="T20" s="99">
        <v>164.2</v>
      </c>
      <c r="U20" s="99">
        <v>150</v>
      </c>
      <c r="V20" s="99">
        <v>164</v>
      </c>
      <c r="W20" s="73"/>
    </row>
    <row r="21" spans="1:23" x14ac:dyDescent="0.25">
      <c r="A21" t="s">
        <v>38</v>
      </c>
      <c r="C21" s="111">
        <v>6.5</v>
      </c>
      <c r="D21" s="89">
        <v>6.9</v>
      </c>
      <c r="E21" s="89">
        <v>3.6</v>
      </c>
      <c r="F21" s="128">
        <v>3.1</v>
      </c>
      <c r="G21" s="174">
        <v>0</v>
      </c>
      <c r="H21" s="89">
        <v>3.7</v>
      </c>
      <c r="I21" s="89">
        <v>16.7</v>
      </c>
      <c r="J21" s="127">
        <v>5</v>
      </c>
      <c r="K21" s="90">
        <v>13.3</v>
      </c>
      <c r="L21" s="89">
        <v>26.8</v>
      </c>
      <c r="M21" s="89">
        <v>22.9</v>
      </c>
      <c r="N21" s="148">
        <v>0</v>
      </c>
      <c r="O21" s="90">
        <v>1.8</v>
      </c>
      <c r="P21" s="98">
        <v>2.9</v>
      </c>
      <c r="Q21" s="171">
        <v>0</v>
      </c>
      <c r="R21" s="99">
        <v>12.4</v>
      </c>
      <c r="S21" s="90">
        <v>27.6</v>
      </c>
      <c r="T21" s="99">
        <v>6.6</v>
      </c>
      <c r="U21" s="99">
        <v>8.8000000000000007</v>
      </c>
      <c r="V21" s="99">
        <v>5.8</v>
      </c>
      <c r="W21" s="7"/>
    </row>
    <row r="22" spans="1:23" x14ac:dyDescent="0.25">
      <c r="A22" t="s">
        <v>75</v>
      </c>
      <c r="C22" s="174">
        <v>0</v>
      </c>
      <c r="D22" s="166">
        <v>0</v>
      </c>
      <c r="E22" s="166">
        <v>0</v>
      </c>
      <c r="F22" s="175">
        <v>0</v>
      </c>
      <c r="G22" s="166">
        <v>0</v>
      </c>
      <c r="H22" s="166">
        <v>0</v>
      </c>
      <c r="I22" s="166">
        <v>0</v>
      </c>
      <c r="J22" s="173">
        <v>0</v>
      </c>
      <c r="K22" s="170">
        <v>0</v>
      </c>
      <c r="L22" s="166">
        <v>0</v>
      </c>
      <c r="M22" s="166">
        <v>0</v>
      </c>
      <c r="N22" s="148">
        <v>0</v>
      </c>
      <c r="O22" s="170">
        <v>0</v>
      </c>
      <c r="P22" s="172">
        <v>0</v>
      </c>
      <c r="Q22" s="171">
        <v>0</v>
      </c>
      <c r="R22" s="171">
        <v>0</v>
      </c>
      <c r="S22" s="170">
        <v>0</v>
      </c>
      <c r="T22" s="171">
        <v>0</v>
      </c>
      <c r="U22" s="171">
        <v>0</v>
      </c>
      <c r="V22" s="99">
        <v>0.9</v>
      </c>
      <c r="W22" s="7"/>
    </row>
    <row r="23" spans="1:23" x14ac:dyDescent="0.25">
      <c r="A23" t="s">
        <v>39</v>
      </c>
      <c r="C23" s="111">
        <v>48</v>
      </c>
      <c r="D23" s="89">
        <v>30.8</v>
      </c>
      <c r="E23" s="89">
        <v>45.1</v>
      </c>
      <c r="F23" s="128">
        <v>26.8</v>
      </c>
      <c r="G23" s="89">
        <v>62.900000000000006</v>
      </c>
      <c r="H23" s="89">
        <v>88.2</v>
      </c>
      <c r="I23" s="89">
        <v>55.6</v>
      </c>
      <c r="J23" s="127">
        <v>39</v>
      </c>
      <c r="K23" s="90">
        <v>58.6</v>
      </c>
      <c r="L23" s="89">
        <v>45.4</v>
      </c>
      <c r="M23" s="89">
        <v>41.3</v>
      </c>
      <c r="N23" s="89">
        <v>33.9</v>
      </c>
      <c r="O23" s="90">
        <v>32.700000000000003</v>
      </c>
      <c r="P23" s="99">
        <v>25.6</v>
      </c>
      <c r="Q23" s="99">
        <v>26.4</v>
      </c>
      <c r="R23" s="99">
        <v>28.4</v>
      </c>
      <c r="S23" s="90">
        <v>18</v>
      </c>
      <c r="T23" s="99">
        <v>18.899999999999999</v>
      </c>
      <c r="U23" s="99">
        <v>25.3</v>
      </c>
      <c r="V23" s="99">
        <v>31.6</v>
      </c>
      <c r="W23" s="7"/>
    </row>
    <row r="24" spans="1:23" x14ac:dyDescent="0.25">
      <c r="A24" t="s">
        <v>40</v>
      </c>
      <c r="C24" s="111">
        <v>93.2</v>
      </c>
      <c r="D24" s="89">
        <v>79</v>
      </c>
      <c r="E24" s="89">
        <v>74.3</v>
      </c>
      <c r="F24" s="128">
        <v>89.6</v>
      </c>
      <c r="G24" s="89">
        <v>64.599999999999994</v>
      </c>
      <c r="H24" s="89">
        <v>67.099999999999994</v>
      </c>
      <c r="I24" s="89">
        <v>64.400000000000006</v>
      </c>
      <c r="J24" s="127">
        <v>74.5</v>
      </c>
      <c r="K24" s="90">
        <v>66</v>
      </c>
      <c r="L24" s="89">
        <v>58.5</v>
      </c>
      <c r="M24" s="89">
        <v>61.7</v>
      </c>
      <c r="N24" s="89">
        <v>79</v>
      </c>
      <c r="O24" s="90">
        <v>71.900000000000006</v>
      </c>
      <c r="P24" s="99">
        <v>81.5</v>
      </c>
      <c r="Q24" s="99">
        <v>79</v>
      </c>
      <c r="R24" s="99">
        <v>93.4</v>
      </c>
      <c r="S24" s="90">
        <v>80.099999999999994</v>
      </c>
      <c r="T24" s="99">
        <v>74.400000000000006</v>
      </c>
      <c r="U24" s="99">
        <v>88.3</v>
      </c>
      <c r="V24" s="99">
        <v>68.400000000000006</v>
      </c>
      <c r="W24" s="7"/>
    </row>
    <row r="25" spans="1:23" x14ac:dyDescent="0.25">
      <c r="A25" t="s">
        <v>69</v>
      </c>
      <c r="C25" s="111"/>
      <c r="D25" s="89"/>
      <c r="E25" s="89"/>
      <c r="F25" s="128"/>
      <c r="G25" s="89"/>
      <c r="H25" s="89"/>
      <c r="I25" s="89"/>
      <c r="J25" s="127"/>
      <c r="K25" s="90"/>
      <c r="L25" s="89"/>
      <c r="M25" s="89"/>
      <c r="N25" s="89"/>
      <c r="O25" s="90"/>
      <c r="P25" s="99"/>
      <c r="Q25" s="99"/>
      <c r="R25" s="99"/>
      <c r="S25" s="90">
        <v>8</v>
      </c>
      <c r="T25" s="99">
        <v>15</v>
      </c>
      <c r="U25" s="99">
        <v>13.2</v>
      </c>
      <c r="V25" s="99">
        <v>11.3</v>
      </c>
      <c r="W25" s="7"/>
    </row>
    <row r="26" spans="1:23" x14ac:dyDescent="0.25">
      <c r="A26" t="s">
        <v>41</v>
      </c>
      <c r="C26" s="90">
        <v>37.4</v>
      </c>
      <c r="D26" s="89">
        <v>38</v>
      </c>
      <c r="E26" s="89">
        <v>37.799999999999997</v>
      </c>
      <c r="F26" s="128">
        <v>36.799999999999997</v>
      </c>
      <c r="G26" s="89">
        <v>34</v>
      </c>
      <c r="H26" s="89">
        <v>33.5</v>
      </c>
      <c r="I26" s="96">
        <v>25.7</v>
      </c>
      <c r="J26" s="127">
        <v>18.7</v>
      </c>
      <c r="K26" s="90">
        <v>14.1</v>
      </c>
      <c r="L26" s="89">
        <v>11.6</v>
      </c>
      <c r="M26" s="89">
        <v>12</v>
      </c>
      <c r="N26" s="89">
        <v>8.1</v>
      </c>
      <c r="O26" s="90">
        <v>4.5999999999999996</v>
      </c>
      <c r="P26" s="99">
        <v>4.3</v>
      </c>
      <c r="Q26" s="99">
        <v>4.2</v>
      </c>
      <c r="R26" s="99">
        <v>4.2</v>
      </c>
      <c r="S26" s="90">
        <v>4.0999999999999996</v>
      </c>
      <c r="T26" s="171">
        <v>0</v>
      </c>
      <c r="U26" s="171">
        <v>0</v>
      </c>
      <c r="V26" s="171">
        <v>0</v>
      </c>
      <c r="W26" s="7"/>
    </row>
    <row r="27" spans="1:23" s="35" customFormat="1" x14ac:dyDescent="0.25">
      <c r="A27" s="36" t="s">
        <v>42</v>
      </c>
      <c r="B27" s="36"/>
      <c r="C27" s="108">
        <v>182.6</v>
      </c>
      <c r="D27" s="99">
        <v>302.5</v>
      </c>
      <c r="E27" s="99">
        <v>321</v>
      </c>
      <c r="F27" s="161">
        <v>328.9</v>
      </c>
      <c r="G27" s="108">
        <v>341.6</v>
      </c>
      <c r="H27" s="99">
        <v>311.89999999999998</v>
      </c>
      <c r="I27" s="99">
        <v>268.5</v>
      </c>
      <c r="J27" s="99">
        <v>245.2</v>
      </c>
      <c r="K27" s="108">
        <v>249.9</v>
      </c>
      <c r="L27" s="99">
        <v>237</v>
      </c>
      <c r="M27" s="99">
        <v>178.8</v>
      </c>
      <c r="N27" s="99">
        <v>211.4</v>
      </c>
      <c r="O27" s="158">
        <v>198.5</v>
      </c>
      <c r="P27" s="101">
        <v>180.2</v>
      </c>
      <c r="Q27" s="101">
        <v>160.6</v>
      </c>
      <c r="R27" s="101">
        <v>184.4</v>
      </c>
      <c r="S27" s="102">
        <v>182.7</v>
      </c>
      <c r="T27" s="101">
        <v>187.6</v>
      </c>
      <c r="U27" s="101">
        <v>190.9</v>
      </c>
      <c r="V27" s="101">
        <v>209.3</v>
      </c>
      <c r="W27" s="73"/>
    </row>
    <row r="28" spans="1:23" s="35" customFormat="1" x14ac:dyDescent="0.25">
      <c r="A28" s="40"/>
      <c r="B28" s="40"/>
      <c r="C28" s="162">
        <v>515.59999999999991</v>
      </c>
      <c r="D28" s="163">
        <v>581.6</v>
      </c>
      <c r="E28" s="163">
        <v>623.6</v>
      </c>
      <c r="F28" s="163">
        <v>625.29999999999995</v>
      </c>
      <c r="G28" s="162">
        <v>602.40000000000009</v>
      </c>
      <c r="H28" s="163">
        <v>601.1</v>
      </c>
      <c r="I28" s="163">
        <v>536.40000000000009</v>
      </c>
      <c r="J28" s="163">
        <v>511.8</v>
      </c>
      <c r="K28" s="162">
        <v>513.4</v>
      </c>
      <c r="L28" s="163">
        <v>506.40000000000003</v>
      </c>
      <c r="M28" s="163">
        <v>478.4</v>
      </c>
      <c r="N28" s="163">
        <v>524.1</v>
      </c>
      <c r="O28" s="159">
        <v>497.5</v>
      </c>
      <c r="P28" s="103">
        <v>484.2</v>
      </c>
      <c r="Q28" s="103">
        <v>480.69999999999993</v>
      </c>
      <c r="R28" s="103">
        <v>582.6</v>
      </c>
      <c r="S28" s="104">
        <f>SUM(S19:S27)</f>
        <v>554.70000000000005</v>
      </c>
      <c r="T28" s="103">
        <f>SUM(T19:T27)</f>
        <v>549.1</v>
      </c>
      <c r="U28" s="103">
        <f>SUM(U19:U27)</f>
        <v>561.70000000000005</v>
      </c>
      <c r="V28" s="103">
        <f>SUM(V19:V27)</f>
        <v>571.80000000000007</v>
      </c>
      <c r="W28" s="73"/>
    </row>
    <row r="29" spans="1:23" x14ac:dyDescent="0.25">
      <c r="C29" s="90"/>
      <c r="D29" s="96"/>
      <c r="E29" s="96"/>
      <c r="F29" s="128"/>
      <c r="G29" s="90"/>
      <c r="H29" s="96"/>
      <c r="I29" s="96"/>
      <c r="J29" s="128"/>
      <c r="K29" s="90"/>
      <c r="L29" s="96"/>
      <c r="M29" s="96"/>
      <c r="N29" s="96"/>
      <c r="O29" s="90"/>
      <c r="P29" s="96"/>
      <c r="Q29" s="96"/>
      <c r="R29" s="96"/>
      <c r="S29" s="90"/>
      <c r="T29" s="96"/>
      <c r="U29" s="96"/>
      <c r="V29" s="96"/>
      <c r="W29" s="7"/>
    </row>
    <row r="30" spans="1:23" ht="15" customHeight="1" x14ac:dyDescent="0.25">
      <c r="A30" t="s">
        <v>43</v>
      </c>
      <c r="C30" s="90">
        <v>66.599999999999994</v>
      </c>
      <c r="D30" s="96">
        <v>2</v>
      </c>
      <c r="E30" s="96">
        <v>4.8</v>
      </c>
      <c r="F30" s="128">
        <v>33.6</v>
      </c>
      <c r="G30" s="166">
        <v>0</v>
      </c>
      <c r="H30" s="96">
        <v>69.8</v>
      </c>
      <c r="I30" s="96">
        <v>36.200000000000003</v>
      </c>
      <c r="J30" s="96">
        <v>22.2</v>
      </c>
      <c r="K30" s="90">
        <v>5.6</v>
      </c>
      <c r="L30" s="166">
        <v>0</v>
      </c>
      <c r="M30" s="166">
        <v>0</v>
      </c>
      <c r="N30" s="89">
        <v>15.9</v>
      </c>
      <c r="O30" s="93">
        <v>10.9</v>
      </c>
      <c r="P30" s="92">
        <v>33</v>
      </c>
      <c r="Q30" s="169">
        <v>0</v>
      </c>
      <c r="R30" s="169">
        <v>0</v>
      </c>
      <c r="S30" s="93">
        <v>46.5</v>
      </c>
      <c r="T30" s="169">
        <v>0</v>
      </c>
      <c r="U30" s="169">
        <v>0</v>
      </c>
      <c r="V30" s="169">
        <v>0</v>
      </c>
      <c r="W30" s="7"/>
    </row>
    <row r="31" spans="1:23" s="1" customFormat="1" x14ac:dyDescent="0.25">
      <c r="A31" s="29" t="s">
        <v>44</v>
      </c>
      <c r="B31" s="29"/>
      <c r="C31" s="116">
        <v>582.19999999999993</v>
      </c>
      <c r="D31" s="115">
        <v>583.6</v>
      </c>
      <c r="E31" s="115">
        <v>628.4</v>
      </c>
      <c r="F31" s="129">
        <v>658.9</v>
      </c>
      <c r="G31" s="115">
        <v>602.40000000000009</v>
      </c>
      <c r="H31" s="115">
        <v>670.9</v>
      </c>
      <c r="I31" s="115">
        <v>572.60000000000014</v>
      </c>
      <c r="J31" s="115">
        <v>534</v>
      </c>
      <c r="K31" s="116">
        <v>519</v>
      </c>
      <c r="L31" s="115">
        <v>506.40000000000003</v>
      </c>
      <c r="M31" s="115">
        <v>478.4</v>
      </c>
      <c r="N31" s="115">
        <v>540</v>
      </c>
      <c r="O31" s="94">
        <v>508.4</v>
      </c>
      <c r="P31" s="88">
        <v>517.20000000000005</v>
      </c>
      <c r="Q31" s="88">
        <v>480.69999999999993</v>
      </c>
      <c r="R31" s="88">
        <v>582.6</v>
      </c>
      <c r="S31" s="94">
        <f>SUM(S28:S30)</f>
        <v>601.20000000000005</v>
      </c>
      <c r="T31" s="88">
        <f>SUM(T28:T30)</f>
        <v>549.1</v>
      </c>
      <c r="U31" s="88">
        <f>SUM(U28:U30)</f>
        <v>561.70000000000005</v>
      </c>
      <c r="V31" s="88">
        <f>SUM(V28:V30)</f>
        <v>571.80000000000007</v>
      </c>
      <c r="W31" s="66"/>
    </row>
    <row r="32" spans="1:23" x14ac:dyDescent="0.25">
      <c r="C32" s="90"/>
      <c r="D32" s="96"/>
      <c r="E32" s="96"/>
      <c r="F32" s="128"/>
      <c r="G32" s="96"/>
      <c r="H32" s="96"/>
      <c r="I32" s="96"/>
      <c r="J32" s="96"/>
      <c r="K32" s="93"/>
      <c r="L32" s="96"/>
      <c r="M32" s="96"/>
      <c r="N32" s="96"/>
      <c r="O32" s="93"/>
      <c r="P32" s="97"/>
      <c r="Q32" s="97"/>
      <c r="R32" s="97"/>
      <c r="S32" s="93"/>
      <c r="T32" s="97"/>
      <c r="U32" s="97"/>
      <c r="V32" s="97"/>
      <c r="W32" s="7"/>
    </row>
    <row r="33" spans="1:23" s="1" customFormat="1" x14ac:dyDescent="0.25">
      <c r="A33" s="42" t="s">
        <v>45</v>
      </c>
      <c r="B33" s="42"/>
      <c r="C33" s="160">
        <v>1748.4</v>
      </c>
      <c r="D33" s="164">
        <v>1754.2000000000003</v>
      </c>
      <c r="E33" s="164">
        <v>1809.4</v>
      </c>
      <c r="F33" s="165">
        <v>1604.6999999999998</v>
      </c>
      <c r="G33" s="164">
        <v>1545.7</v>
      </c>
      <c r="H33" s="164">
        <v>1512.8</v>
      </c>
      <c r="I33" s="164">
        <v>1373.2000000000003</v>
      </c>
      <c r="J33" s="165">
        <v>1301</v>
      </c>
      <c r="K33" s="160">
        <v>1280.8000000000002</v>
      </c>
      <c r="L33" s="164">
        <v>1262.8000000000002</v>
      </c>
      <c r="M33" s="164">
        <v>1276</v>
      </c>
      <c r="N33" s="164">
        <v>1326.5</v>
      </c>
      <c r="O33" s="160">
        <v>1310.8</v>
      </c>
      <c r="P33" s="105">
        <v>1316</v>
      </c>
      <c r="Q33" s="106">
        <v>1317.4</v>
      </c>
      <c r="R33" s="106">
        <v>1464.4</v>
      </c>
      <c r="S33" s="107">
        <f>S17+S31</f>
        <v>1751.2</v>
      </c>
      <c r="T33" s="105">
        <f>T17+T31</f>
        <v>1684.6999999999998</v>
      </c>
      <c r="U33" s="105">
        <f>U17+U31</f>
        <v>1698.5</v>
      </c>
      <c r="V33" s="105">
        <f>V17+V31</f>
        <v>1742.4</v>
      </c>
      <c r="W33" s="66"/>
    </row>
    <row r="34" spans="1:23" x14ac:dyDescent="0.25">
      <c r="A34" s="8"/>
      <c r="B34" s="8"/>
      <c r="C34" s="39"/>
      <c r="D34" s="8"/>
      <c r="E34" s="8"/>
      <c r="F34" s="8"/>
      <c r="G34" s="39"/>
      <c r="H34" s="8"/>
      <c r="I34" s="8"/>
      <c r="J34" s="8"/>
      <c r="K34" s="39"/>
      <c r="L34" s="8"/>
      <c r="M34" s="8"/>
      <c r="N34" s="8"/>
      <c r="O34" s="7"/>
      <c r="P34" s="96"/>
      <c r="Q34" s="96"/>
      <c r="R34" s="96"/>
      <c r="S34" s="90"/>
      <c r="T34" s="96"/>
      <c r="U34" s="96"/>
      <c r="V34" s="91"/>
      <c r="W34" s="7"/>
    </row>
    <row r="35" spans="1:23" s="36" customFormat="1" x14ac:dyDescent="0.25">
      <c r="A35" s="11"/>
      <c r="C35" s="43"/>
      <c r="G35" s="43"/>
      <c r="K35" s="43"/>
      <c r="O35" s="43"/>
      <c r="P35" s="99"/>
      <c r="Q35" s="99"/>
      <c r="R35" s="99"/>
      <c r="S35" s="108"/>
      <c r="T35" s="99"/>
      <c r="U35" s="99"/>
      <c r="V35" s="99"/>
      <c r="W35" s="43"/>
    </row>
    <row r="36" spans="1:23" s="36" customFormat="1" x14ac:dyDescent="0.25">
      <c r="C36" s="43"/>
      <c r="G36" s="43"/>
      <c r="K36" s="43"/>
      <c r="O36" s="43"/>
      <c r="P36" s="99"/>
      <c r="Q36" s="99"/>
      <c r="R36" s="99"/>
      <c r="S36" s="108"/>
      <c r="T36" s="99"/>
      <c r="U36" s="99"/>
      <c r="V36" s="99"/>
      <c r="W36" s="43"/>
    </row>
    <row r="37" spans="1:23" s="36" customFormat="1" x14ac:dyDescent="0.25">
      <c r="A37" s="37" t="s">
        <v>46</v>
      </c>
      <c r="C37" s="43"/>
      <c r="G37" s="43"/>
      <c r="K37" s="43"/>
      <c r="O37" s="43"/>
      <c r="P37" s="99"/>
      <c r="Q37" s="99"/>
      <c r="R37" s="99"/>
      <c r="S37" s="108"/>
      <c r="T37" s="99"/>
      <c r="U37" s="99"/>
      <c r="V37" s="99"/>
      <c r="W37" s="43"/>
    </row>
    <row r="38" spans="1:23" s="36" customFormat="1" x14ac:dyDescent="0.25">
      <c r="A38" s="36" t="s">
        <v>47</v>
      </c>
      <c r="C38" s="43">
        <v>6.7</v>
      </c>
      <c r="D38" s="36">
        <v>6.7</v>
      </c>
      <c r="E38" s="36">
        <v>6.7</v>
      </c>
      <c r="F38" s="36">
        <v>6.7</v>
      </c>
      <c r="G38" s="43">
        <v>6.7</v>
      </c>
      <c r="H38" s="36">
        <v>6.7</v>
      </c>
      <c r="I38" s="36">
        <v>6.7</v>
      </c>
      <c r="J38" s="36">
        <v>6.7</v>
      </c>
      <c r="K38" s="43">
        <v>6.7</v>
      </c>
      <c r="L38" s="36">
        <v>6.7</v>
      </c>
      <c r="M38" s="36">
        <v>6.7</v>
      </c>
      <c r="N38" s="36">
        <v>6.7</v>
      </c>
      <c r="O38" s="43">
        <v>6.7</v>
      </c>
      <c r="P38" s="99">
        <v>6.7</v>
      </c>
      <c r="Q38" s="99">
        <v>6.7</v>
      </c>
      <c r="R38" s="99">
        <v>6.7</v>
      </c>
      <c r="S38" s="108">
        <v>6.7</v>
      </c>
      <c r="T38" s="99">
        <v>6.7</v>
      </c>
      <c r="U38" s="99">
        <v>6.7</v>
      </c>
      <c r="V38" s="99">
        <v>6.7</v>
      </c>
      <c r="W38" s="43"/>
    </row>
    <row r="39" spans="1:23" s="36" customFormat="1" x14ac:dyDescent="0.25">
      <c r="A39" s="36" t="s">
        <v>48</v>
      </c>
      <c r="C39" s="43">
        <v>6.5</v>
      </c>
      <c r="D39" s="36">
        <v>7.4</v>
      </c>
      <c r="E39" s="36">
        <v>6</v>
      </c>
      <c r="F39" s="36">
        <v>7.4</v>
      </c>
      <c r="G39" s="43">
        <v>6.8</v>
      </c>
      <c r="H39" s="36">
        <v>4.9000000000000004</v>
      </c>
      <c r="I39" s="36">
        <v>-2</v>
      </c>
      <c r="J39" s="36">
        <v>-0.5</v>
      </c>
      <c r="K39" s="43">
        <v>-10.3</v>
      </c>
      <c r="L39" s="36">
        <v>-6.3000000000000007</v>
      </c>
      <c r="M39" s="36">
        <v>1.1000000000000001</v>
      </c>
      <c r="N39" s="80">
        <v>7</v>
      </c>
      <c r="O39" s="81">
        <v>4</v>
      </c>
      <c r="P39" s="99">
        <v>15.7</v>
      </c>
      <c r="Q39" s="99">
        <v>14</v>
      </c>
      <c r="R39" s="99">
        <v>-24.5</v>
      </c>
      <c r="S39" s="108">
        <v>9.8000000000000007</v>
      </c>
      <c r="T39" s="99">
        <v>3.2</v>
      </c>
      <c r="U39" s="99">
        <v>-3.3</v>
      </c>
      <c r="V39" s="99">
        <v>8.9</v>
      </c>
      <c r="W39" s="43"/>
    </row>
    <row r="40" spans="1:23" x14ac:dyDescent="0.25">
      <c r="A40" s="36" t="s">
        <v>49</v>
      </c>
      <c r="C40" s="7">
        <v>1164</v>
      </c>
      <c r="D40" s="8">
        <v>1207.9000000000001</v>
      </c>
      <c r="E40" s="8">
        <v>1218.2</v>
      </c>
      <c r="F40" s="8">
        <v>842</v>
      </c>
      <c r="G40" s="7">
        <v>845.4</v>
      </c>
      <c r="H40" s="8">
        <v>823</v>
      </c>
      <c r="I40" s="8">
        <v>808.8</v>
      </c>
      <c r="J40" s="8">
        <v>795.2</v>
      </c>
      <c r="K40" s="7">
        <v>796.2</v>
      </c>
      <c r="L40" s="17">
        <v>793</v>
      </c>
      <c r="M40" s="8">
        <v>793.5</v>
      </c>
      <c r="N40" s="8">
        <v>820.7</v>
      </c>
      <c r="O40" s="18">
        <v>838.9</v>
      </c>
      <c r="P40" s="92">
        <v>839.8</v>
      </c>
      <c r="Q40" s="92">
        <v>830.7</v>
      </c>
      <c r="R40" s="109">
        <v>844.6</v>
      </c>
      <c r="S40" s="93">
        <v>835.3</v>
      </c>
      <c r="T40" s="92">
        <v>815.2</v>
      </c>
      <c r="U40" s="92">
        <v>816</v>
      </c>
      <c r="V40" s="92">
        <v>843.4</v>
      </c>
      <c r="W40" s="7"/>
    </row>
    <row r="41" spans="1:23" s="1" customFormat="1" x14ac:dyDescent="0.25">
      <c r="A41" s="29" t="s">
        <v>50</v>
      </c>
      <c r="B41" s="29"/>
      <c r="C41" s="116">
        <v>1177.2</v>
      </c>
      <c r="D41" s="115">
        <v>1222</v>
      </c>
      <c r="E41" s="115">
        <v>1230.9000000000001</v>
      </c>
      <c r="F41" s="115">
        <v>856.1</v>
      </c>
      <c r="G41" s="116">
        <v>858.9</v>
      </c>
      <c r="H41" s="115">
        <v>834.6</v>
      </c>
      <c r="I41" s="115">
        <v>813.5</v>
      </c>
      <c r="J41" s="115">
        <v>801.40000000000009</v>
      </c>
      <c r="K41" s="116">
        <v>792.6</v>
      </c>
      <c r="L41" s="115">
        <v>793.4</v>
      </c>
      <c r="M41" s="115">
        <v>801.3</v>
      </c>
      <c r="N41" s="115">
        <v>834.40000000000009</v>
      </c>
      <c r="O41" s="94">
        <v>849.6</v>
      </c>
      <c r="P41" s="88">
        <f t="shared" ref="P41:U41" si="0">SUM(P38:P40)</f>
        <v>862.19999999999993</v>
      </c>
      <c r="Q41" s="88">
        <f t="shared" si="0"/>
        <v>851.40000000000009</v>
      </c>
      <c r="R41" s="88">
        <f t="shared" si="0"/>
        <v>826.80000000000007</v>
      </c>
      <c r="S41" s="94">
        <f t="shared" si="0"/>
        <v>851.8</v>
      </c>
      <c r="T41" s="88">
        <f t="shared" si="0"/>
        <v>825.1</v>
      </c>
      <c r="U41" s="88">
        <f t="shared" si="0"/>
        <v>819.4</v>
      </c>
      <c r="V41" s="88">
        <f>SUM(V38:V40)</f>
        <v>859</v>
      </c>
      <c r="W41" s="66"/>
    </row>
    <row r="42" spans="1:23" x14ac:dyDescent="0.25">
      <c r="C42" s="7"/>
      <c r="D42" s="8"/>
      <c r="E42" s="8"/>
      <c r="F42" s="8"/>
      <c r="G42" s="7"/>
      <c r="H42" s="8"/>
      <c r="I42" s="8"/>
      <c r="J42" s="8"/>
      <c r="K42" s="7"/>
      <c r="L42" s="8"/>
      <c r="M42" s="8"/>
      <c r="N42" s="8"/>
      <c r="O42" s="7"/>
      <c r="P42" s="96"/>
      <c r="Q42" s="96"/>
      <c r="R42" s="96"/>
      <c r="S42" s="90"/>
      <c r="T42" s="96"/>
      <c r="U42" s="96"/>
      <c r="V42" s="96"/>
      <c r="W42" s="7"/>
    </row>
    <row r="43" spans="1:23" x14ac:dyDescent="0.25">
      <c r="A43" s="36" t="s">
        <v>51</v>
      </c>
      <c r="C43" s="7">
        <v>200</v>
      </c>
      <c r="D43" s="8">
        <v>189.1</v>
      </c>
      <c r="E43" s="8">
        <v>236.4</v>
      </c>
      <c r="F43" s="8">
        <v>262</v>
      </c>
      <c r="G43" s="7">
        <v>257.5</v>
      </c>
      <c r="H43" s="8">
        <v>244</v>
      </c>
      <c r="I43" s="8">
        <v>197.8</v>
      </c>
      <c r="J43" s="8">
        <v>190.1</v>
      </c>
      <c r="K43" s="7">
        <v>184.2</v>
      </c>
      <c r="L43" s="17">
        <v>176.3</v>
      </c>
      <c r="M43" s="8">
        <v>172.4</v>
      </c>
      <c r="N43" s="8">
        <v>195.5</v>
      </c>
      <c r="O43" s="7">
        <v>159.80000000000001</v>
      </c>
      <c r="P43" s="89">
        <v>185</v>
      </c>
      <c r="Q43" s="89">
        <v>178.8</v>
      </c>
      <c r="R43" s="89">
        <v>206.5</v>
      </c>
      <c r="S43" s="90">
        <v>233.9</v>
      </c>
      <c r="T43" s="89">
        <v>207.2</v>
      </c>
      <c r="U43" s="89">
        <v>271.39999999999998</v>
      </c>
      <c r="V43" s="89">
        <v>268.39999999999998</v>
      </c>
      <c r="W43" s="7"/>
    </row>
    <row r="44" spans="1:23" x14ac:dyDescent="0.25">
      <c r="A44" s="36" t="s">
        <v>71</v>
      </c>
      <c r="C44" s="7"/>
      <c r="D44" s="8"/>
      <c r="E44" s="8"/>
      <c r="F44" s="8"/>
      <c r="G44" s="7"/>
      <c r="H44" s="8"/>
      <c r="I44" s="8"/>
      <c r="J44" s="8"/>
      <c r="K44" s="7"/>
      <c r="L44" s="17"/>
      <c r="M44" s="8"/>
      <c r="N44" s="8"/>
      <c r="O44" s="7"/>
      <c r="P44" s="89"/>
      <c r="Q44" s="89"/>
      <c r="R44" s="89"/>
      <c r="S44" s="90">
        <v>227.2</v>
      </c>
      <c r="T44" s="89">
        <v>235.4</v>
      </c>
      <c r="U44" s="89">
        <v>214.6</v>
      </c>
      <c r="V44" s="89">
        <v>198.7</v>
      </c>
      <c r="W44" s="7"/>
    </row>
    <row r="45" spans="1:23" x14ac:dyDescent="0.25">
      <c r="A45" t="s">
        <v>52</v>
      </c>
      <c r="C45" s="7">
        <v>125.2</v>
      </c>
      <c r="D45" s="8">
        <v>106</v>
      </c>
      <c r="E45" s="8">
        <v>89.5</v>
      </c>
      <c r="F45" s="8">
        <v>191.7</v>
      </c>
      <c r="G45" s="7">
        <v>168.5</v>
      </c>
      <c r="H45" s="8">
        <v>132.80000000000001</v>
      </c>
      <c r="I45" s="8">
        <v>122.6</v>
      </c>
      <c r="J45" s="8">
        <v>92</v>
      </c>
      <c r="K45" s="7">
        <v>78.8</v>
      </c>
      <c r="L45" s="17">
        <v>65.599999999999994</v>
      </c>
      <c r="M45" s="8">
        <v>52.4</v>
      </c>
      <c r="N45" s="8">
        <v>42.5</v>
      </c>
      <c r="O45" s="7">
        <v>37.200000000000003</v>
      </c>
      <c r="P45" s="89">
        <v>32.4</v>
      </c>
      <c r="Q45" s="89">
        <v>26</v>
      </c>
      <c r="R45" s="89">
        <v>21.3</v>
      </c>
      <c r="S45" s="170">
        <v>0</v>
      </c>
      <c r="T45" s="166">
        <v>0</v>
      </c>
      <c r="U45" s="166">
        <v>0</v>
      </c>
      <c r="V45" s="166">
        <v>0</v>
      </c>
      <c r="W45" s="7"/>
    </row>
    <row r="46" spans="1:23" x14ac:dyDescent="0.25">
      <c r="A46" t="s">
        <v>62</v>
      </c>
      <c r="C46" s="7">
        <v>0</v>
      </c>
      <c r="D46" s="8">
        <v>0</v>
      </c>
      <c r="E46" s="8">
        <v>5.0999999999999996</v>
      </c>
      <c r="F46" s="8">
        <v>5.0999999999999996</v>
      </c>
      <c r="G46" s="7">
        <v>5.0999999999999996</v>
      </c>
      <c r="H46" s="8">
        <v>0</v>
      </c>
      <c r="I46" s="8">
        <v>0</v>
      </c>
      <c r="J46" s="8">
        <v>0</v>
      </c>
      <c r="K46" s="7">
        <v>0</v>
      </c>
      <c r="L46" s="17">
        <v>0</v>
      </c>
      <c r="M46" s="17">
        <v>0</v>
      </c>
      <c r="N46" s="17">
        <v>0</v>
      </c>
      <c r="O46" s="18">
        <v>0</v>
      </c>
      <c r="P46" s="169">
        <v>0</v>
      </c>
      <c r="Q46" s="155">
        <v>0</v>
      </c>
      <c r="R46" s="167">
        <v>0</v>
      </c>
      <c r="S46" s="168">
        <v>0</v>
      </c>
      <c r="T46" s="169">
        <v>0</v>
      </c>
      <c r="U46" s="169">
        <v>0</v>
      </c>
      <c r="V46" s="169">
        <v>0</v>
      </c>
      <c r="W46" s="7"/>
    </row>
    <row r="47" spans="1:23" s="1" customFormat="1" x14ac:dyDescent="0.25">
      <c r="A47" s="29" t="s">
        <v>53</v>
      </c>
      <c r="B47" s="29"/>
      <c r="C47" s="30">
        <v>325.2</v>
      </c>
      <c r="D47" s="29">
        <v>295.10000000000002</v>
      </c>
      <c r="E47" s="29">
        <v>331</v>
      </c>
      <c r="F47" s="29">
        <v>458.8</v>
      </c>
      <c r="G47" s="30">
        <v>431.1</v>
      </c>
      <c r="H47" s="29">
        <v>376.8</v>
      </c>
      <c r="I47" s="29">
        <v>320.39999999999998</v>
      </c>
      <c r="J47" s="29">
        <v>282.10000000000002</v>
      </c>
      <c r="K47" s="30">
        <v>263</v>
      </c>
      <c r="L47" s="29">
        <v>241.9</v>
      </c>
      <c r="M47" s="29">
        <v>224.8</v>
      </c>
      <c r="N47" s="29">
        <v>238</v>
      </c>
      <c r="O47" s="32">
        <v>197</v>
      </c>
      <c r="P47" s="88">
        <f t="shared" ref="P47:U47" si="1">SUM(P43:P46)</f>
        <v>217.4</v>
      </c>
      <c r="Q47" s="88">
        <f t="shared" si="1"/>
        <v>204.8</v>
      </c>
      <c r="R47" s="88">
        <f t="shared" si="1"/>
        <v>227.8</v>
      </c>
      <c r="S47" s="94">
        <f t="shared" si="1"/>
        <v>461.1</v>
      </c>
      <c r="T47" s="88">
        <f t="shared" si="1"/>
        <v>442.6</v>
      </c>
      <c r="U47" s="88">
        <f t="shared" si="1"/>
        <v>486</v>
      </c>
      <c r="V47" s="88">
        <f>SUM(V43:V46)</f>
        <v>467.09999999999997</v>
      </c>
      <c r="W47" s="66"/>
    </row>
    <row r="48" spans="1:23" x14ac:dyDescent="0.25">
      <c r="C48" s="7"/>
      <c r="D48" s="8"/>
      <c r="E48" s="8"/>
      <c r="F48" s="8"/>
      <c r="G48" s="7"/>
      <c r="H48" s="8"/>
      <c r="I48" s="8"/>
      <c r="J48" s="8"/>
      <c r="K48" s="7"/>
      <c r="L48" s="8"/>
      <c r="M48" s="8"/>
      <c r="N48" s="8"/>
      <c r="O48" s="7"/>
      <c r="P48" s="96"/>
      <c r="Q48" s="96"/>
      <c r="R48" s="96"/>
      <c r="S48" s="90"/>
      <c r="T48" s="96"/>
      <c r="U48" s="96"/>
      <c r="V48" s="96"/>
      <c r="W48" s="7"/>
    </row>
    <row r="49" spans="1:23" x14ac:dyDescent="0.25">
      <c r="A49" s="36" t="s">
        <v>51</v>
      </c>
      <c r="C49" s="7">
        <v>27.6</v>
      </c>
      <c r="D49" s="8">
        <v>27.6</v>
      </c>
      <c r="E49" s="8">
        <v>31.9</v>
      </c>
      <c r="F49" s="8">
        <v>36.299999999999997</v>
      </c>
      <c r="G49" s="7">
        <v>36.4</v>
      </c>
      <c r="H49" s="8">
        <v>36.5</v>
      </c>
      <c r="I49" s="8">
        <v>27</v>
      </c>
      <c r="J49" s="8">
        <v>26.2</v>
      </c>
      <c r="K49" s="7">
        <v>27</v>
      </c>
      <c r="L49" s="17">
        <v>27</v>
      </c>
      <c r="M49" s="8">
        <v>52</v>
      </c>
      <c r="N49" s="8">
        <v>26.3</v>
      </c>
      <c r="O49" s="7">
        <v>85</v>
      </c>
      <c r="P49" s="89">
        <v>54.2</v>
      </c>
      <c r="Q49" s="89">
        <v>54.3</v>
      </c>
      <c r="R49" s="89">
        <v>125.5</v>
      </c>
      <c r="S49" s="90">
        <v>95.7</v>
      </c>
      <c r="T49" s="89">
        <v>92</v>
      </c>
      <c r="U49" s="89">
        <v>45.1</v>
      </c>
      <c r="V49" s="89">
        <v>34.9</v>
      </c>
      <c r="W49" s="7"/>
    </row>
    <row r="50" spans="1:23" x14ac:dyDescent="0.25">
      <c r="A50" s="36" t="s">
        <v>71</v>
      </c>
      <c r="C50" s="7"/>
      <c r="D50" s="8"/>
      <c r="E50" s="8"/>
      <c r="F50" s="8"/>
      <c r="G50" s="7"/>
      <c r="H50" s="8"/>
      <c r="I50" s="8"/>
      <c r="J50" s="8"/>
      <c r="K50" s="7"/>
      <c r="L50" s="17"/>
      <c r="M50" s="8"/>
      <c r="N50" s="8"/>
      <c r="O50" s="7"/>
      <c r="P50" s="89"/>
      <c r="Q50" s="89"/>
      <c r="R50" s="89"/>
      <c r="S50" s="90">
        <v>108.7</v>
      </c>
      <c r="T50" s="89">
        <v>101.4</v>
      </c>
      <c r="U50" s="89">
        <v>115.3</v>
      </c>
      <c r="V50" s="89">
        <v>131.80000000000001</v>
      </c>
      <c r="W50" s="7"/>
    </row>
    <row r="51" spans="1:23" x14ac:dyDescent="0.25">
      <c r="A51" t="s">
        <v>52</v>
      </c>
      <c r="C51" s="7">
        <v>75.7</v>
      </c>
      <c r="D51" s="8">
        <v>76.3</v>
      </c>
      <c r="E51" s="8">
        <v>69.3</v>
      </c>
      <c r="F51" s="8">
        <v>116.9</v>
      </c>
      <c r="G51" s="7">
        <v>115.5</v>
      </c>
      <c r="H51" s="8">
        <v>111.9</v>
      </c>
      <c r="I51" s="8">
        <v>102.7</v>
      </c>
      <c r="J51" s="8">
        <v>95.2</v>
      </c>
      <c r="K51" s="7">
        <v>83.9</v>
      </c>
      <c r="L51" s="17">
        <v>75.5</v>
      </c>
      <c r="M51" s="8">
        <v>67.099999999999994</v>
      </c>
      <c r="N51" s="8">
        <v>36.1</v>
      </c>
      <c r="O51" s="7">
        <v>25.2</v>
      </c>
      <c r="P51" s="89">
        <v>24.5</v>
      </c>
      <c r="Q51" s="89">
        <v>25.5</v>
      </c>
      <c r="R51" s="89">
        <v>25.3</v>
      </c>
      <c r="S51" s="90">
        <v>3.7</v>
      </c>
      <c r="T51" s="89">
        <v>2.8</v>
      </c>
      <c r="U51" s="89">
        <v>3.4</v>
      </c>
      <c r="V51" s="166">
        <v>0</v>
      </c>
      <c r="W51" s="7"/>
    </row>
    <row r="52" spans="1:23" x14ac:dyDescent="0.25">
      <c r="A52" s="36" t="s">
        <v>54</v>
      </c>
      <c r="C52" s="7">
        <v>65.2</v>
      </c>
      <c r="D52" s="8">
        <v>65.5</v>
      </c>
      <c r="E52" s="8">
        <v>60</v>
      </c>
      <c r="F52" s="8">
        <v>48.8</v>
      </c>
      <c r="G52" s="7">
        <v>46</v>
      </c>
      <c r="H52" s="8">
        <v>53.6</v>
      </c>
      <c r="I52" s="8">
        <v>39.9</v>
      </c>
      <c r="J52" s="8">
        <v>42.4</v>
      </c>
      <c r="K52" s="7">
        <v>52.2</v>
      </c>
      <c r="L52" s="17">
        <v>46.5</v>
      </c>
      <c r="M52" s="8">
        <v>58.6</v>
      </c>
      <c r="N52" s="8">
        <v>62.6</v>
      </c>
      <c r="O52" s="7">
        <v>60.4</v>
      </c>
      <c r="P52" s="89">
        <v>83.8</v>
      </c>
      <c r="Q52" s="89">
        <v>92.8</v>
      </c>
      <c r="R52" s="89">
        <v>118.8</v>
      </c>
      <c r="S52" s="90">
        <v>87.7</v>
      </c>
      <c r="T52" s="89">
        <v>124.9</v>
      </c>
      <c r="U52" s="89">
        <v>132.80000000000001</v>
      </c>
      <c r="V52" s="89">
        <v>117.6</v>
      </c>
      <c r="W52" s="7"/>
    </row>
    <row r="53" spans="1:23" x14ac:dyDescent="0.25">
      <c r="A53" t="s">
        <v>55</v>
      </c>
      <c r="C53" s="7">
        <v>0</v>
      </c>
      <c r="D53" s="8">
        <v>0</v>
      </c>
      <c r="E53" s="8">
        <v>0</v>
      </c>
      <c r="F53" s="8">
        <v>0</v>
      </c>
      <c r="G53" s="7">
        <v>8.5</v>
      </c>
      <c r="H53" s="8">
        <v>0</v>
      </c>
      <c r="I53" s="8">
        <v>0</v>
      </c>
      <c r="J53" s="8">
        <v>0</v>
      </c>
      <c r="K53" s="7">
        <v>0</v>
      </c>
      <c r="L53" s="17">
        <v>0</v>
      </c>
      <c r="M53" s="8">
        <v>0</v>
      </c>
      <c r="N53" s="8">
        <v>1.9</v>
      </c>
      <c r="O53" s="7">
        <v>0</v>
      </c>
      <c r="P53" s="166">
        <v>0</v>
      </c>
      <c r="Q53" s="89">
        <v>4.7</v>
      </c>
      <c r="R53" s="166">
        <v>0</v>
      </c>
      <c r="S53" s="170">
        <v>0</v>
      </c>
      <c r="T53" s="166">
        <v>0</v>
      </c>
      <c r="U53" s="166">
        <v>0</v>
      </c>
      <c r="V53" s="166">
        <v>0</v>
      </c>
      <c r="W53" s="7"/>
    </row>
    <row r="54" spans="1:23" x14ac:dyDescent="0.25">
      <c r="A54" t="s">
        <v>66</v>
      </c>
      <c r="C54" s="7">
        <v>0</v>
      </c>
      <c r="D54" s="17">
        <v>0</v>
      </c>
      <c r="E54" s="17">
        <v>0</v>
      </c>
      <c r="F54" s="17">
        <v>0</v>
      </c>
      <c r="G54" s="7">
        <v>0</v>
      </c>
      <c r="H54" s="17">
        <v>0</v>
      </c>
      <c r="I54" s="17">
        <v>0</v>
      </c>
      <c r="J54" s="17">
        <v>0</v>
      </c>
      <c r="K54" s="7">
        <v>0</v>
      </c>
      <c r="L54" s="17">
        <v>0</v>
      </c>
      <c r="M54" s="17">
        <v>0</v>
      </c>
      <c r="N54" s="17">
        <v>0</v>
      </c>
      <c r="O54" s="7">
        <v>0</v>
      </c>
      <c r="P54" s="166">
        <v>0</v>
      </c>
      <c r="Q54" s="89">
        <v>1.8</v>
      </c>
      <c r="R54" s="89">
        <v>2.7</v>
      </c>
      <c r="S54" s="90">
        <v>2.6</v>
      </c>
      <c r="T54" s="89">
        <v>3.8</v>
      </c>
      <c r="U54" s="89">
        <v>5.4</v>
      </c>
      <c r="V54" s="166">
        <v>0</v>
      </c>
      <c r="W54" s="7"/>
    </row>
    <row r="55" spans="1:23" x14ac:dyDescent="0.25">
      <c r="A55" s="36" t="s">
        <v>56</v>
      </c>
      <c r="C55" s="48">
        <v>61.8</v>
      </c>
      <c r="D55" s="17">
        <v>27.6</v>
      </c>
      <c r="E55" s="17">
        <v>47.7</v>
      </c>
      <c r="F55" s="8">
        <v>43</v>
      </c>
      <c r="G55" s="48">
        <v>39.699999999999996</v>
      </c>
      <c r="H55" s="17">
        <v>45.100000000000009</v>
      </c>
      <c r="I55" s="17">
        <v>48.7</v>
      </c>
      <c r="J55" s="17">
        <v>20.099999999999998</v>
      </c>
      <c r="K55" s="7">
        <v>39.700000000000003</v>
      </c>
      <c r="L55" s="17">
        <v>47.2</v>
      </c>
      <c r="M55" s="17">
        <v>44.5</v>
      </c>
      <c r="N55" s="8">
        <v>74.599999999999994</v>
      </c>
      <c r="O55" s="7">
        <v>57.6</v>
      </c>
      <c r="P55" s="89">
        <v>34.6</v>
      </c>
      <c r="Q55" s="89">
        <v>36.799999999999997</v>
      </c>
      <c r="R55" s="89">
        <v>48.6</v>
      </c>
      <c r="S55" s="90">
        <v>49.4</v>
      </c>
      <c r="T55" s="89">
        <v>19.7</v>
      </c>
      <c r="U55" s="89">
        <v>30.2</v>
      </c>
      <c r="V55" s="89">
        <v>58.5</v>
      </c>
      <c r="W55" s="7"/>
    </row>
    <row r="56" spans="1:23" x14ac:dyDescent="0.25">
      <c r="A56" t="s">
        <v>57</v>
      </c>
      <c r="C56" s="48">
        <v>15.7</v>
      </c>
      <c r="D56" s="17">
        <v>25.1</v>
      </c>
      <c r="E56" s="17">
        <v>23.6</v>
      </c>
      <c r="F56" s="8">
        <v>29.7</v>
      </c>
      <c r="G56" s="48">
        <v>9.6</v>
      </c>
      <c r="H56" s="17">
        <v>31.5</v>
      </c>
      <c r="I56" s="17">
        <v>9</v>
      </c>
      <c r="J56" s="17">
        <v>28.5</v>
      </c>
      <c r="K56" s="7">
        <v>15.4</v>
      </c>
      <c r="L56" s="17">
        <v>26.2</v>
      </c>
      <c r="M56" s="17">
        <v>27.7</v>
      </c>
      <c r="N56" s="8">
        <v>51.3</v>
      </c>
      <c r="O56" s="18">
        <v>34.799999999999997</v>
      </c>
      <c r="P56" s="92">
        <v>35.6</v>
      </c>
      <c r="Q56" s="92">
        <v>45.3</v>
      </c>
      <c r="R56" s="109">
        <v>88.9</v>
      </c>
      <c r="S56" s="93">
        <v>90.5</v>
      </c>
      <c r="T56" s="92">
        <v>72.400000000000006</v>
      </c>
      <c r="U56" s="92">
        <v>60.9</v>
      </c>
      <c r="V56" s="92">
        <v>73.5</v>
      </c>
      <c r="W56" s="7"/>
    </row>
    <row r="57" spans="1:23" x14ac:dyDescent="0.25">
      <c r="A57" s="2"/>
      <c r="B57" s="2"/>
      <c r="C57" s="44">
        <v>246</v>
      </c>
      <c r="D57" s="38">
        <v>222.1</v>
      </c>
      <c r="E57" s="38">
        <v>232.49999999999997</v>
      </c>
      <c r="F57" s="38">
        <v>274.7</v>
      </c>
      <c r="G57" s="44">
        <v>255.7</v>
      </c>
      <c r="H57" s="38">
        <v>278.60000000000002</v>
      </c>
      <c r="I57" s="38">
        <v>227.3</v>
      </c>
      <c r="J57" s="38">
        <v>212.4</v>
      </c>
      <c r="K57" s="44">
        <v>218.20000000000002</v>
      </c>
      <c r="L57" s="38">
        <v>222.39999999999998</v>
      </c>
      <c r="M57" s="38">
        <v>249.89999999999998</v>
      </c>
      <c r="N57" s="38">
        <v>252.8</v>
      </c>
      <c r="O57" s="66">
        <v>263</v>
      </c>
      <c r="P57" s="103">
        <f t="shared" ref="P57:U57" si="2">SUM(P49:P56)</f>
        <v>232.7</v>
      </c>
      <c r="Q57" s="103">
        <f t="shared" si="2"/>
        <v>261.2</v>
      </c>
      <c r="R57" s="103">
        <f t="shared" si="2"/>
        <v>409.80000000000007</v>
      </c>
      <c r="S57" s="104">
        <f t="shared" si="2"/>
        <v>438.3</v>
      </c>
      <c r="T57" s="103">
        <f t="shared" si="2"/>
        <v>417</v>
      </c>
      <c r="U57" s="103">
        <f t="shared" si="2"/>
        <v>393.09999999999997</v>
      </c>
      <c r="V57" s="103">
        <f>SUM(V49:V56)</f>
        <v>416.3</v>
      </c>
      <c r="W57" s="7"/>
    </row>
    <row r="58" spans="1:23" x14ac:dyDescent="0.25">
      <c r="C58" s="7"/>
      <c r="D58" s="8"/>
      <c r="E58" s="8"/>
      <c r="F58" s="8"/>
      <c r="G58" s="7"/>
      <c r="H58" s="8"/>
      <c r="I58" s="8"/>
      <c r="J58" s="8"/>
      <c r="K58" s="7"/>
      <c r="L58" s="8"/>
      <c r="M58" s="8"/>
      <c r="N58" s="8"/>
      <c r="O58" s="7"/>
      <c r="P58" s="96"/>
      <c r="Q58" s="96"/>
      <c r="R58" s="96"/>
      <c r="S58" s="90"/>
      <c r="T58" s="96"/>
      <c r="U58" s="96"/>
      <c r="V58" s="96"/>
      <c r="W58" s="7"/>
    </row>
    <row r="59" spans="1:23" x14ac:dyDescent="0.25">
      <c r="A59" t="s">
        <v>58</v>
      </c>
      <c r="C59" s="7">
        <v>0</v>
      </c>
      <c r="D59" s="8">
        <v>15</v>
      </c>
      <c r="E59" s="8">
        <v>15</v>
      </c>
      <c r="F59" s="8">
        <v>15.1</v>
      </c>
      <c r="G59" s="7">
        <v>0</v>
      </c>
      <c r="H59" s="8">
        <v>22.8</v>
      </c>
      <c r="I59" s="8">
        <v>12</v>
      </c>
      <c r="J59" s="8">
        <v>5.0999999999999996</v>
      </c>
      <c r="K59" s="7">
        <v>7</v>
      </c>
      <c r="L59" s="17">
        <v>5.0999999999999996</v>
      </c>
      <c r="M59" s="8">
        <v>0</v>
      </c>
      <c r="N59" s="8">
        <v>1.3</v>
      </c>
      <c r="O59" s="18">
        <v>1.2</v>
      </c>
      <c r="P59" s="92">
        <v>3.7</v>
      </c>
      <c r="Q59" s="155">
        <v>0</v>
      </c>
      <c r="R59" s="167">
        <v>0</v>
      </c>
      <c r="S59" s="168">
        <v>0</v>
      </c>
      <c r="T59" s="169">
        <v>0</v>
      </c>
      <c r="U59" s="169">
        <v>0</v>
      </c>
      <c r="V59" s="169">
        <v>0</v>
      </c>
      <c r="W59" s="7"/>
    </row>
    <row r="60" spans="1:23" s="1" customFormat="1" x14ac:dyDescent="0.25">
      <c r="A60" s="29" t="s">
        <v>59</v>
      </c>
      <c r="B60" s="29"/>
      <c r="C60" s="30">
        <v>246</v>
      </c>
      <c r="D60" s="29">
        <v>237.1</v>
      </c>
      <c r="E60" s="29">
        <v>247.49999999999997</v>
      </c>
      <c r="F60" s="29">
        <v>289.8</v>
      </c>
      <c r="G60" s="30">
        <v>255.7</v>
      </c>
      <c r="H60" s="29">
        <v>301.40000000000003</v>
      </c>
      <c r="I60" s="29">
        <v>239.3</v>
      </c>
      <c r="J60" s="29">
        <v>217.5</v>
      </c>
      <c r="K60" s="30">
        <v>225.20000000000002</v>
      </c>
      <c r="L60" s="29">
        <v>227.49999999999997</v>
      </c>
      <c r="M60" s="29">
        <v>249.89999999999998</v>
      </c>
      <c r="N60" s="29">
        <v>254.10000000000002</v>
      </c>
      <c r="O60" s="32">
        <v>264.2</v>
      </c>
      <c r="P60" s="88">
        <f>P57+P59</f>
        <v>236.39999999999998</v>
      </c>
      <c r="Q60" s="88">
        <f t="shared" ref="Q60:V60" si="3">SUM(Q57:Q59)</f>
        <v>261.2</v>
      </c>
      <c r="R60" s="88">
        <f t="shared" si="3"/>
        <v>409.80000000000007</v>
      </c>
      <c r="S60" s="94">
        <f t="shared" si="3"/>
        <v>438.3</v>
      </c>
      <c r="T60" s="88">
        <f t="shared" si="3"/>
        <v>417</v>
      </c>
      <c r="U60" s="88">
        <f t="shared" si="3"/>
        <v>393.09999999999997</v>
      </c>
      <c r="V60" s="88">
        <f t="shared" si="3"/>
        <v>416.3</v>
      </c>
      <c r="W60" s="66"/>
    </row>
    <row r="61" spans="1:23" x14ac:dyDescent="0.25">
      <c r="C61" s="18"/>
      <c r="D61" s="4"/>
      <c r="E61" s="4"/>
      <c r="F61" s="4"/>
      <c r="G61" s="18"/>
      <c r="H61" s="4"/>
      <c r="I61" s="4"/>
      <c r="J61" s="4"/>
      <c r="K61" s="18"/>
      <c r="L61" s="4"/>
      <c r="M61" s="4"/>
      <c r="N61" s="67"/>
      <c r="O61" s="18"/>
      <c r="P61" s="97"/>
      <c r="Q61" s="97"/>
      <c r="R61" s="110"/>
      <c r="S61" s="93"/>
      <c r="T61" s="97"/>
      <c r="U61" s="97"/>
      <c r="V61" s="97"/>
      <c r="W61" s="7"/>
    </row>
    <row r="62" spans="1:23" s="1" customFormat="1" x14ac:dyDescent="0.25">
      <c r="A62" s="41" t="s">
        <v>60</v>
      </c>
      <c r="B62" s="41"/>
      <c r="C62" s="94">
        <v>571.20000000000005</v>
      </c>
      <c r="D62" s="88">
        <v>532.20000000000005</v>
      </c>
      <c r="E62" s="88">
        <v>578.5</v>
      </c>
      <c r="F62" s="88">
        <v>748.6</v>
      </c>
      <c r="G62" s="94">
        <v>686.8</v>
      </c>
      <c r="H62" s="88">
        <v>678.2</v>
      </c>
      <c r="I62" s="88">
        <v>559.70000000000005</v>
      </c>
      <c r="J62" s="88">
        <v>499.6</v>
      </c>
      <c r="K62" s="94">
        <v>488.20000000000005</v>
      </c>
      <c r="L62" s="88">
        <v>469.4</v>
      </c>
      <c r="M62" s="88">
        <v>474.7</v>
      </c>
      <c r="N62" s="88">
        <v>492.1</v>
      </c>
      <c r="O62" s="94">
        <v>461.2</v>
      </c>
      <c r="P62" s="88">
        <f t="shared" ref="P62:U62" si="4">P47+P60</f>
        <v>453.79999999999995</v>
      </c>
      <c r="Q62" s="88">
        <f t="shared" si="4"/>
        <v>466</v>
      </c>
      <c r="R62" s="88">
        <f t="shared" si="4"/>
        <v>637.60000000000014</v>
      </c>
      <c r="S62" s="94">
        <f t="shared" si="4"/>
        <v>899.40000000000009</v>
      </c>
      <c r="T62" s="88">
        <f t="shared" si="4"/>
        <v>859.6</v>
      </c>
      <c r="U62" s="88">
        <f t="shared" si="4"/>
        <v>879.09999999999991</v>
      </c>
      <c r="V62" s="88">
        <f>V47+V60</f>
        <v>883.4</v>
      </c>
      <c r="W62" s="66"/>
    </row>
    <row r="63" spans="1:23" x14ac:dyDescent="0.25">
      <c r="A63" s="1"/>
      <c r="C63" s="7"/>
      <c r="D63" s="8"/>
      <c r="E63" s="8"/>
      <c r="F63" s="8"/>
      <c r="G63" s="7"/>
      <c r="H63" s="8"/>
      <c r="I63" s="8"/>
      <c r="J63" s="8"/>
      <c r="K63" s="7"/>
      <c r="L63" s="8"/>
      <c r="M63" s="8"/>
      <c r="N63" s="8"/>
      <c r="O63" s="18"/>
      <c r="P63" s="97"/>
      <c r="Q63" s="97"/>
      <c r="R63" s="97"/>
      <c r="S63" s="93"/>
      <c r="T63" s="97"/>
      <c r="U63" s="97"/>
      <c r="V63" s="97"/>
      <c r="W63" s="7"/>
    </row>
    <row r="64" spans="1:23" s="1" customFormat="1" x14ac:dyDescent="0.25">
      <c r="A64" s="23" t="s">
        <v>61</v>
      </c>
      <c r="B64" s="23"/>
      <c r="C64" s="119">
        <v>1748.4</v>
      </c>
      <c r="D64" s="105">
        <v>1754.2</v>
      </c>
      <c r="E64" s="105">
        <v>1809.4</v>
      </c>
      <c r="F64" s="105">
        <v>1604.7</v>
      </c>
      <c r="G64" s="119">
        <v>1545.6999999999998</v>
      </c>
      <c r="H64" s="105">
        <v>1512.8000000000002</v>
      </c>
      <c r="I64" s="105">
        <v>1373.2</v>
      </c>
      <c r="J64" s="105">
        <v>1301</v>
      </c>
      <c r="K64" s="119">
        <v>1280.8000000000002</v>
      </c>
      <c r="L64" s="105">
        <v>1262.8</v>
      </c>
      <c r="M64" s="105">
        <v>1276</v>
      </c>
      <c r="N64" s="105">
        <v>1326.5</v>
      </c>
      <c r="O64" s="119">
        <v>1310.8</v>
      </c>
      <c r="P64" s="105">
        <f t="shared" ref="P64:U64" si="5">P41+P62</f>
        <v>1316</v>
      </c>
      <c r="Q64" s="106">
        <f t="shared" si="5"/>
        <v>1317.4</v>
      </c>
      <c r="R64" s="106">
        <f t="shared" si="5"/>
        <v>1464.4</v>
      </c>
      <c r="S64" s="107">
        <f t="shared" si="5"/>
        <v>1751.2</v>
      </c>
      <c r="T64" s="105">
        <f t="shared" si="5"/>
        <v>1684.7</v>
      </c>
      <c r="U64" s="105">
        <f t="shared" si="5"/>
        <v>1698.5</v>
      </c>
      <c r="V64" s="105">
        <f>V41+V62</f>
        <v>1742.4</v>
      </c>
      <c r="W64" s="66"/>
    </row>
    <row r="65" spans="1:1" x14ac:dyDescent="0.25">
      <c r="A65" s="1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ignoredErrors>
    <ignoredError sqref="V41:V42 V12:V13 V15:V18 V28:V29 V31:V36 V47:V48 V57:V5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T15" sqref="T15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  <col min="23" max="23" width="9.140625" customWidth="1"/>
    <col min="24" max="24" width="0" hidden="1" customWidth="1"/>
  </cols>
  <sheetData>
    <row r="1" spans="1:2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X1" s="91"/>
    </row>
    <row r="2" spans="1:24" ht="19.5" thickBot="1" x14ac:dyDescent="0.35">
      <c r="A2" s="50" t="s">
        <v>78</v>
      </c>
      <c r="X2" s="143"/>
    </row>
    <row r="3" spans="1:24" ht="15.75" thickBot="1" x14ac:dyDescent="0.3">
      <c r="C3" s="181">
        <v>2015</v>
      </c>
      <c r="D3" s="182"/>
      <c r="E3" s="182"/>
      <c r="F3" s="183"/>
      <c r="G3" s="181">
        <v>2016</v>
      </c>
      <c r="H3" s="182"/>
      <c r="I3" s="182"/>
      <c r="J3" s="183"/>
      <c r="K3" s="181">
        <v>2017</v>
      </c>
      <c r="L3" s="182"/>
      <c r="M3" s="182"/>
      <c r="N3" s="182"/>
      <c r="O3" s="181">
        <v>2018</v>
      </c>
      <c r="P3" s="182"/>
      <c r="Q3" s="182"/>
      <c r="R3" s="183"/>
      <c r="S3" s="178">
        <v>2019</v>
      </c>
      <c r="T3" s="179"/>
      <c r="U3" s="179"/>
      <c r="V3" s="180"/>
      <c r="X3" s="138">
        <v>2019</v>
      </c>
    </row>
    <row r="4" spans="1:24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56" t="s">
        <v>20</v>
      </c>
      <c r="G4" s="12" t="s">
        <v>17</v>
      </c>
      <c r="H4" s="13" t="s">
        <v>18</v>
      </c>
      <c r="I4" s="13" t="s">
        <v>19</v>
      </c>
      <c r="J4" s="14" t="s">
        <v>20</v>
      </c>
      <c r="K4" s="12" t="s">
        <v>17</v>
      </c>
      <c r="L4" s="13" t="s">
        <v>18</v>
      </c>
      <c r="M4" s="13" t="s">
        <v>19</v>
      </c>
      <c r="N4" s="64" t="s">
        <v>20</v>
      </c>
      <c r="O4" s="76" t="s">
        <v>17</v>
      </c>
      <c r="P4" s="78" t="s">
        <v>18</v>
      </c>
      <c r="Q4" s="78" t="s">
        <v>19</v>
      </c>
      <c r="R4" s="78" t="s">
        <v>20</v>
      </c>
      <c r="S4" s="83" t="s">
        <v>17</v>
      </c>
      <c r="T4" s="84" t="s">
        <v>65</v>
      </c>
      <c r="U4" s="84" t="s">
        <v>19</v>
      </c>
      <c r="V4" s="85" t="s">
        <v>20</v>
      </c>
      <c r="W4" s="7"/>
      <c r="X4" s="139" t="s">
        <v>73</v>
      </c>
    </row>
    <row r="5" spans="1:24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6"/>
      <c r="Q5" s="6"/>
      <c r="R5" s="6"/>
      <c r="S5" s="5"/>
      <c r="T5" s="6"/>
      <c r="U5" s="6"/>
      <c r="V5" s="6"/>
      <c r="W5" s="7"/>
      <c r="X5" s="142"/>
    </row>
    <row r="6" spans="1:24" x14ac:dyDescent="0.25">
      <c r="A6" t="s">
        <v>0</v>
      </c>
      <c r="C6" s="111">
        <v>126.8</v>
      </c>
      <c r="D6" s="89">
        <v>121.2</v>
      </c>
      <c r="E6" s="89">
        <v>101.3</v>
      </c>
      <c r="F6" s="127">
        <v>129.69999999999999</v>
      </c>
      <c r="G6" s="111">
        <v>103.7</v>
      </c>
      <c r="H6" s="89">
        <v>76.3</v>
      </c>
      <c r="I6" s="89">
        <v>73.8</v>
      </c>
      <c r="J6" s="127">
        <v>76.599999999999966</v>
      </c>
      <c r="K6" s="111">
        <v>109.1</v>
      </c>
      <c r="L6" s="89">
        <v>45.8</v>
      </c>
      <c r="M6" s="89">
        <v>101.7</v>
      </c>
      <c r="N6" s="96">
        <v>81.600000000000023</v>
      </c>
      <c r="O6" s="111">
        <v>101.5</v>
      </c>
      <c r="P6" s="89">
        <v>98.6</v>
      </c>
      <c r="Q6" s="89">
        <v>114.2</v>
      </c>
      <c r="R6" s="96">
        <v>96.300000000000011</v>
      </c>
      <c r="S6" s="111">
        <v>122</v>
      </c>
      <c r="T6" s="112">
        <v>102.2</v>
      </c>
      <c r="U6" s="89">
        <v>103.6</v>
      </c>
      <c r="V6" s="96">
        <f>X6-SUM(S6:U6)</f>
        <v>142.20000000000005</v>
      </c>
      <c r="W6" s="7"/>
      <c r="X6" s="140">
        <v>470</v>
      </c>
    </row>
    <row r="7" spans="1:24" x14ac:dyDescent="0.25">
      <c r="A7" t="s">
        <v>1</v>
      </c>
      <c r="C7" s="111"/>
      <c r="D7" s="89"/>
      <c r="E7" s="136"/>
      <c r="F7" s="127"/>
      <c r="G7" s="111"/>
      <c r="H7" s="89"/>
      <c r="I7" s="89"/>
      <c r="J7" s="127"/>
      <c r="K7" s="114"/>
      <c r="L7" s="113"/>
      <c r="M7" s="113"/>
      <c r="N7" s="113"/>
      <c r="O7" s="114"/>
      <c r="P7" s="113"/>
      <c r="Q7" s="113"/>
      <c r="R7" s="113"/>
      <c r="S7" s="137"/>
      <c r="T7" s="112"/>
      <c r="U7" s="123"/>
      <c r="V7" s="96"/>
      <c r="W7" s="7"/>
      <c r="X7" s="140"/>
    </row>
    <row r="8" spans="1:24" x14ac:dyDescent="0.25">
      <c r="A8" t="s">
        <v>70</v>
      </c>
      <c r="C8" s="111"/>
      <c r="D8" s="89"/>
      <c r="E8" s="136"/>
      <c r="F8" s="127"/>
      <c r="G8" s="111"/>
      <c r="H8" s="89"/>
      <c r="I8" s="89"/>
      <c r="J8" s="127"/>
      <c r="K8" s="114"/>
      <c r="L8" s="113"/>
      <c r="M8" s="113"/>
      <c r="N8" s="113"/>
      <c r="O8" s="114"/>
      <c r="P8" s="113"/>
      <c r="Q8" s="113"/>
      <c r="R8" s="113"/>
      <c r="S8" s="177">
        <v>0</v>
      </c>
      <c r="T8" s="176">
        <v>0</v>
      </c>
      <c r="U8" s="123">
        <v>0.1</v>
      </c>
      <c r="V8" s="96">
        <f>X8-SUM(S8:U8)</f>
        <v>0.1</v>
      </c>
      <c r="W8" s="7"/>
      <c r="X8" s="140">
        <v>0.2</v>
      </c>
    </row>
    <row r="9" spans="1:24" x14ac:dyDescent="0.25">
      <c r="A9" t="s">
        <v>2</v>
      </c>
      <c r="C9" s="90">
        <v>-42.3</v>
      </c>
      <c r="D9" s="96">
        <v>-37.6</v>
      </c>
      <c r="E9" s="96">
        <v>-12.2</v>
      </c>
      <c r="F9" s="128">
        <v>-54.7</v>
      </c>
      <c r="G9" s="90">
        <v>-33.799999999999997</v>
      </c>
      <c r="H9" s="96">
        <v>-19.8</v>
      </c>
      <c r="I9" s="96">
        <v>-26.5</v>
      </c>
      <c r="J9" s="128">
        <v>-28.800000000000011</v>
      </c>
      <c r="K9" s="90">
        <v>-56</v>
      </c>
      <c r="L9" s="96">
        <v>-0.1</v>
      </c>
      <c r="M9" s="96">
        <v>-50.4</v>
      </c>
      <c r="N9" s="96">
        <v>-23.300000000000011</v>
      </c>
      <c r="O9" s="90">
        <v>-41.3</v>
      </c>
      <c r="P9" s="96">
        <v>-41.1</v>
      </c>
      <c r="Q9" s="96">
        <v>-66.7</v>
      </c>
      <c r="R9" s="96">
        <v>-31.399999999999977</v>
      </c>
      <c r="S9" s="90">
        <v>-40.5</v>
      </c>
      <c r="T9" s="112">
        <v>-38.9</v>
      </c>
      <c r="U9" s="96">
        <v>-36.5</v>
      </c>
      <c r="V9" s="96">
        <f>X9-SUM(S9:U9)</f>
        <v>-58.199999999999989</v>
      </c>
      <c r="W9" s="7"/>
      <c r="X9" s="140">
        <v>-174.1</v>
      </c>
    </row>
    <row r="10" spans="1:24" s="1" customFormat="1" x14ac:dyDescent="0.25">
      <c r="A10" s="29" t="s">
        <v>3</v>
      </c>
      <c r="B10" s="29"/>
      <c r="C10" s="116">
        <v>84.5</v>
      </c>
      <c r="D10" s="115">
        <v>83.6</v>
      </c>
      <c r="E10" s="115">
        <v>89.1</v>
      </c>
      <c r="F10" s="129">
        <v>74.999999999999986</v>
      </c>
      <c r="G10" s="116">
        <v>69.900000000000006</v>
      </c>
      <c r="H10" s="115">
        <v>56.5</v>
      </c>
      <c r="I10" s="115">
        <v>47.3</v>
      </c>
      <c r="J10" s="129">
        <v>47.799999999999955</v>
      </c>
      <c r="K10" s="116">
        <v>53.099999999999994</v>
      </c>
      <c r="L10" s="115">
        <v>45.699999999999996</v>
      </c>
      <c r="M10" s="115">
        <v>51.300000000000004</v>
      </c>
      <c r="N10" s="115">
        <v>58.300000000000011</v>
      </c>
      <c r="O10" s="116">
        <v>60.2</v>
      </c>
      <c r="P10" s="115">
        <v>57.499999999999993</v>
      </c>
      <c r="Q10" s="115">
        <v>47.5</v>
      </c>
      <c r="R10" s="115">
        <v>64.900000000000034</v>
      </c>
      <c r="S10" s="116">
        <f>SUM(S6:S9)</f>
        <v>81.5</v>
      </c>
      <c r="T10" s="115">
        <f>SUM(T6:T9)</f>
        <v>63.300000000000004</v>
      </c>
      <c r="U10" s="115">
        <f>SUM(U6:U9)</f>
        <v>67.199999999999989</v>
      </c>
      <c r="V10" s="115">
        <f>SUM(V6:V9)</f>
        <v>84.100000000000051</v>
      </c>
      <c r="W10" s="7"/>
      <c r="X10" s="145">
        <f>SUM(X6:X9)</f>
        <v>296.10000000000002</v>
      </c>
    </row>
    <row r="11" spans="1:24" ht="6.75" customHeight="1" x14ac:dyDescent="0.25">
      <c r="C11" s="90"/>
      <c r="D11" s="96"/>
      <c r="E11" s="96"/>
      <c r="F11" s="128"/>
      <c r="G11" s="90"/>
      <c r="H11" s="96"/>
      <c r="I11" s="96"/>
      <c r="J11" s="128"/>
      <c r="K11" s="90"/>
      <c r="L11" s="96"/>
      <c r="M11" s="96"/>
      <c r="N11" s="96"/>
      <c r="O11" s="90"/>
      <c r="P11" s="96"/>
      <c r="Q11" s="96"/>
      <c r="R11" s="96"/>
      <c r="S11" s="90"/>
      <c r="T11" s="117"/>
      <c r="U11" s="96"/>
      <c r="V11" s="96"/>
      <c r="W11" s="7"/>
      <c r="X11" s="140"/>
    </row>
    <row r="12" spans="1:24" x14ac:dyDescent="0.25">
      <c r="A12" t="s">
        <v>4</v>
      </c>
      <c r="C12" s="170">
        <v>0</v>
      </c>
      <c r="D12" s="166">
        <v>0</v>
      </c>
      <c r="E12" s="148">
        <v>0</v>
      </c>
      <c r="F12" s="128">
        <v>0.1</v>
      </c>
      <c r="G12" s="170">
        <v>0</v>
      </c>
      <c r="H12" s="89">
        <v>0.1</v>
      </c>
      <c r="I12" s="166">
        <v>0</v>
      </c>
      <c r="J12" s="175">
        <v>0</v>
      </c>
      <c r="K12" s="170">
        <v>0</v>
      </c>
      <c r="L12" s="166">
        <v>0</v>
      </c>
      <c r="M12" s="148">
        <v>0</v>
      </c>
      <c r="N12" s="96">
        <v>0.1</v>
      </c>
      <c r="O12" s="170">
        <v>0</v>
      </c>
      <c r="P12" s="166">
        <v>0</v>
      </c>
      <c r="Q12" s="96">
        <v>0.1</v>
      </c>
      <c r="R12" s="96">
        <v>0.19999999999999998</v>
      </c>
      <c r="S12" s="90">
        <v>3.4</v>
      </c>
      <c r="T12" s="112">
        <v>3.5</v>
      </c>
      <c r="U12" s="96">
        <v>3.2</v>
      </c>
      <c r="V12" s="96">
        <f>X12-SUM(S12:U12)</f>
        <v>4.7999999999999989</v>
      </c>
      <c r="W12" s="7"/>
      <c r="X12" s="140">
        <v>14.9</v>
      </c>
    </row>
    <row r="13" spans="1:24" x14ac:dyDescent="0.25">
      <c r="A13" t="s">
        <v>72</v>
      </c>
      <c r="C13" s="111">
        <v>-36.1</v>
      </c>
      <c r="D13" s="89">
        <v>-34.9</v>
      </c>
      <c r="E13" s="89">
        <v>-30.9</v>
      </c>
      <c r="F13" s="128">
        <v>-29.700000000000003</v>
      </c>
      <c r="G13" s="111">
        <v>-31.2</v>
      </c>
      <c r="H13" s="89">
        <v>-25.3</v>
      </c>
      <c r="I13" s="89">
        <v>-27.7</v>
      </c>
      <c r="J13" s="127">
        <v>-25.299999999999997</v>
      </c>
      <c r="K13" s="90">
        <v>-25.9</v>
      </c>
      <c r="L13" s="89">
        <v>-23</v>
      </c>
      <c r="M13" s="89">
        <v>-30.2</v>
      </c>
      <c r="N13" s="96">
        <v>-33.400000000000006</v>
      </c>
      <c r="O13" s="90">
        <v>-37.5</v>
      </c>
      <c r="P13" s="89">
        <v>-38.9</v>
      </c>
      <c r="Q13" s="89">
        <v>-40.799999999999997</v>
      </c>
      <c r="R13" s="96">
        <v>-42.3</v>
      </c>
      <c r="S13" s="90">
        <v>-35.1</v>
      </c>
      <c r="T13" s="112">
        <v>-28.8</v>
      </c>
      <c r="U13" s="89">
        <v>-38.299999999999997</v>
      </c>
      <c r="V13" s="96">
        <f>X13-SUM(S13:U13)</f>
        <v>-23.5</v>
      </c>
      <c r="W13" s="7"/>
      <c r="X13" s="140">
        <v>-125.7</v>
      </c>
    </row>
    <row r="14" spans="1:24" x14ac:dyDescent="0.25">
      <c r="A14" t="s">
        <v>6</v>
      </c>
      <c r="C14" s="111">
        <v>-12.8</v>
      </c>
      <c r="D14" s="89">
        <v>-12</v>
      </c>
      <c r="E14" s="89">
        <v>-12.2</v>
      </c>
      <c r="F14" s="128">
        <v>-14.3</v>
      </c>
      <c r="G14" s="111">
        <v>-12.6</v>
      </c>
      <c r="H14" s="89">
        <v>-12.7</v>
      </c>
      <c r="I14" s="89">
        <v>-11.5</v>
      </c>
      <c r="J14" s="127">
        <v>-12.200000000000003</v>
      </c>
      <c r="K14" s="90">
        <v>-8.6</v>
      </c>
      <c r="L14" s="89">
        <v>-10.4</v>
      </c>
      <c r="M14" s="89">
        <v>-12.4</v>
      </c>
      <c r="N14" s="96">
        <v>-12.800000000000004</v>
      </c>
      <c r="O14" s="90">
        <v>-11.5</v>
      </c>
      <c r="P14" s="89">
        <v>-12.7</v>
      </c>
      <c r="Q14" s="89">
        <v>-11.9</v>
      </c>
      <c r="R14" s="96">
        <v>-12.699999999999996</v>
      </c>
      <c r="S14" s="90">
        <v>-12.7</v>
      </c>
      <c r="T14" s="112">
        <v>-13.6</v>
      </c>
      <c r="U14" s="89">
        <v>-13.1</v>
      </c>
      <c r="V14" s="96">
        <f>X14-SUM(S14:U14)</f>
        <v>-13.200000000000003</v>
      </c>
      <c r="W14" s="90"/>
      <c r="X14" s="140">
        <v>-52.6</v>
      </c>
    </row>
    <row r="15" spans="1:24" s="1" customFormat="1" x14ac:dyDescent="0.25">
      <c r="A15" s="29" t="s">
        <v>7</v>
      </c>
      <c r="B15" s="29"/>
      <c r="C15" s="116">
        <v>35.599999999999994</v>
      </c>
      <c r="D15" s="115">
        <v>36.699999999999996</v>
      </c>
      <c r="E15" s="115">
        <v>46</v>
      </c>
      <c r="F15" s="129">
        <v>31.099999999999977</v>
      </c>
      <c r="G15" s="116">
        <v>26.1</v>
      </c>
      <c r="H15" s="115">
        <v>18.600000000000001</v>
      </c>
      <c r="I15" s="115">
        <v>8.0999999999999979</v>
      </c>
      <c r="J15" s="129">
        <v>10.299999999999955</v>
      </c>
      <c r="K15" s="116">
        <v>18.599999999999994</v>
      </c>
      <c r="L15" s="115">
        <v>12.299999999999995</v>
      </c>
      <c r="M15" s="115">
        <v>8.7000000000000046</v>
      </c>
      <c r="N15" s="115">
        <v>12.200000000000003</v>
      </c>
      <c r="O15" s="116">
        <v>11.200000000000003</v>
      </c>
      <c r="P15" s="115">
        <v>5.899999999999995</v>
      </c>
      <c r="Q15" s="115">
        <v>-5.0999999999999961</v>
      </c>
      <c r="R15" s="115">
        <v>10.100000000000044</v>
      </c>
      <c r="S15" s="116">
        <f>SUM(S10:S14)</f>
        <v>37.100000000000009</v>
      </c>
      <c r="T15" s="115">
        <f>SUM(T10:T14)</f>
        <v>24.400000000000013</v>
      </c>
      <c r="U15" s="115">
        <f>SUM(U10:U14)</f>
        <v>18.999999999999993</v>
      </c>
      <c r="V15" s="115">
        <f>SUM(V10:V14)</f>
        <v>52.200000000000045</v>
      </c>
      <c r="W15" s="7"/>
      <c r="X15" s="145">
        <f>SUM(X10:X14)</f>
        <v>132.70000000000002</v>
      </c>
    </row>
    <row r="16" spans="1:24" ht="6.75" customHeight="1" x14ac:dyDescent="0.25">
      <c r="C16" s="90"/>
      <c r="D16" s="96"/>
      <c r="E16" s="96"/>
      <c r="F16" s="128"/>
      <c r="G16" s="90"/>
      <c r="H16" s="96"/>
      <c r="I16" s="96"/>
      <c r="J16" s="128"/>
      <c r="K16" s="90"/>
      <c r="L16" s="96"/>
      <c r="M16" s="96"/>
      <c r="N16" s="96"/>
      <c r="O16" s="90"/>
      <c r="P16" s="96"/>
      <c r="Q16" s="96"/>
      <c r="R16" s="96"/>
      <c r="S16" s="90"/>
      <c r="T16" s="117"/>
      <c r="U16" s="96"/>
      <c r="V16" s="96"/>
      <c r="W16" s="7"/>
      <c r="X16" s="140"/>
    </row>
    <row r="17" spans="1:24" x14ac:dyDescent="0.25">
      <c r="A17" t="s">
        <v>8</v>
      </c>
      <c r="C17" s="90">
        <v>-1.5</v>
      </c>
      <c r="D17" s="96">
        <v>-2.2999999999999998</v>
      </c>
      <c r="E17" s="96">
        <v>-4.0999999999999996</v>
      </c>
      <c r="F17" s="128">
        <v>-3.4000000000000012</v>
      </c>
      <c r="G17" s="90">
        <v>-2.2000000000000002</v>
      </c>
      <c r="H17" s="89">
        <v>-1.9</v>
      </c>
      <c r="I17" s="96">
        <v>-2.1</v>
      </c>
      <c r="J17" s="128">
        <v>-2.4000000000000004</v>
      </c>
      <c r="K17" s="90">
        <v>-2</v>
      </c>
      <c r="L17" s="96">
        <v>-2.2999999999999998</v>
      </c>
      <c r="M17" s="96">
        <v>-2.2000000000000002</v>
      </c>
      <c r="N17" s="96">
        <v>-2.8000000000000007</v>
      </c>
      <c r="O17" s="90">
        <v>-3.7</v>
      </c>
      <c r="P17" s="96">
        <v>-3.5</v>
      </c>
      <c r="Q17" s="96">
        <v>-3.7</v>
      </c>
      <c r="R17" s="96">
        <v>-4</v>
      </c>
      <c r="S17" s="90">
        <v>-6.5</v>
      </c>
      <c r="T17" s="112">
        <v>-6.7</v>
      </c>
      <c r="U17" s="96">
        <v>-6.9</v>
      </c>
      <c r="V17" s="96">
        <f>X17-SUM(S17:U17)</f>
        <v>-8</v>
      </c>
      <c r="W17" s="7"/>
      <c r="X17" s="140">
        <v>-28.1</v>
      </c>
    </row>
    <row r="18" spans="1:24" s="1" customFormat="1" x14ac:dyDescent="0.25">
      <c r="A18" s="29" t="s">
        <v>9</v>
      </c>
      <c r="B18" s="29"/>
      <c r="C18" s="116">
        <v>34.099999999999994</v>
      </c>
      <c r="D18" s="115">
        <v>34.4</v>
      </c>
      <c r="E18" s="115">
        <v>41.9</v>
      </c>
      <c r="F18" s="129">
        <v>27.699999999999974</v>
      </c>
      <c r="G18" s="116">
        <v>23.900000000000002</v>
      </c>
      <c r="H18" s="115">
        <v>16.700000000000003</v>
      </c>
      <c r="I18" s="115">
        <v>5.9999999999999982</v>
      </c>
      <c r="J18" s="129">
        <v>7.8999999999999542</v>
      </c>
      <c r="K18" s="116">
        <v>16.599999999999994</v>
      </c>
      <c r="L18" s="115">
        <v>9.9999999999999964</v>
      </c>
      <c r="M18" s="115">
        <v>6.5000000000000044</v>
      </c>
      <c r="N18" s="115">
        <v>9.4000000000000021</v>
      </c>
      <c r="O18" s="116">
        <v>7.5000000000000027</v>
      </c>
      <c r="P18" s="115">
        <v>2.399999999999995</v>
      </c>
      <c r="Q18" s="115">
        <v>-8.7999999999999972</v>
      </c>
      <c r="R18" s="115">
        <v>6.1000000000000441</v>
      </c>
      <c r="S18" s="116">
        <f>SUM(S15:S17)</f>
        <v>30.600000000000009</v>
      </c>
      <c r="T18" s="115">
        <f>SUM(T15:T17)</f>
        <v>17.700000000000014</v>
      </c>
      <c r="U18" s="115">
        <f>SUM(U15:U17)</f>
        <v>12.099999999999993</v>
      </c>
      <c r="V18" s="115">
        <f>SUM(V15:V17)</f>
        <v>44.200000000000045</v>
      </c>
      <c r="W18" s="7"/>
      <c r="X18" s="145">
        <f>SUM(X15:X17)</f>
        <v>104.60000000000002</v>
      </c>
    </row>
    <row r="19" spans="1:24" ht="6.75" customHeight="1" x14ac:dyDescent="0.25">
      <c r="C19" s="90"/>
      <c r="D19" s="96"/>
      <c r="E19" s="96"/>
      <c r="F19" s="128"/>
      <c r="G19" s="90"/>
      <c r="H19" s="96"/>
      <c r="I19" s="96"/>
      <c r="J19" s="128"/>
      <c r="K19" s="90"/>
      <c r="L19" s="96"/>
      <c r="M19" s="96"/>
      <c r="N19" s="96"/>
      <c r="O19" s="90"/>
      <c r="P19" s="96"/>
      <c r="Q19" s="96"/>
      <c r="R19" s="96"/>
      <c r="S19" s="90"/>
      <c r="T19" s="117"/>
      <c r="U19" s="96"/>
      <c r="V19" s="96"/>
      <c r="W19" s="7"/>
      <c r="X19" s="140"/>
    </row>
    <row r="20" spans="1:24" x14ac:dyDescent="0.25">
      <c r="A20" t="s">
        <v>25</v>
      </c>
      <c r="C20" s="90">
        <v>1.4</v>
      </c>
      <c r="D20" s="96">
        <v>5.6</v>
      </c>
      <c r="E20" s="96">
        <v>0.1</v>
      </c>
      <c r="F20" s="175">
        <v>0</v>
      </c>
      <c r="G20" s="170">
        <v>0</v>
      </c>
      <c r="H20" s="148">
        <v>0</v>
      </c>
      <c r="I20" s="96">
        <v>-5.8</v>
      </c>
      <c r="J20" s="128">
        <v>-1.4000000000000004</v>
      </c>
      <c r="K20" s="90">
        <v>-0.2</v>
      </c>
      <c r="L20" s="148">
        <v>0</v>
      </c>
      <c r="M20" s="148">
        <v>0</v>
      </c>
      <c r="N20" s="148">
        <v>0</v>
      </c>
      <c r="O20" s="170">
        <v>0</v>
      </c>
      <c r="P20" s="96">
        <v>-2.6</v>
      </c>
      <c r="Q20" s="96">
        <v>-0.1</v>
      </c>
      <c r="R20" s="96">
        <v>-9.9999999999999645E-2</v>
      </c>
      <c r="S20" s="90">
        <v>-7.2</v>
      </c>
      <c r="T20" s="176">
        <v>0</v>
      </c>
      <c r="U20" s="148">
        <v>0</v>
      </c>
      <c r="V20" s="96">
        <f>X20-SUM(S20:U20)</f>
        <v>1.2000000000000002</v>
      </c>
      <c r="W20" s="7"/>
      <c r="X20" s="140">
        <v>-6</v>
      </c>
    </row>
    <row r="21" spans="1:24" x14ac:dyDescent="0.25">
      <c r="A21" t="s">
        <v>26</v>
      </c>
      <c r="C21" s="90">
        <v>-7.6</v>
      </c>
      <c r="D21" s="96">
        <v>-8.6999999999999993</v>
      </c>
      <c r="E21" s="96">
        <v>-8.3000000000000007</v>
      </c>
      <c r="F21" s="128">
        <v>-9</v>
      </c>
      <c r="G21" s="90">
        <v>-8.1999999999999993</v>
      </c>
      <c r="H21" s="96">
        <v>-9</v>
      </c>
      <c r="I21" s="96">
        <v>-8</v>
      </c>
      <c r="J21" s="128">
        <v>-7.4000000000000021</v>
      </c>
      <c r="K21" s="90">
        <v>-7.2</v>
      </c>
      <c r="L21" s="96">
        <v>-7</v>
      </c>
      <c r="M21" s="96">
        <v>-7.3</v>
      </c>
      <c r="N21" s="96">
        <v>-7.3999999999999986</v>
      </c>
      <c r="O21" s="90">
        <v>-7.2</v>
      </c>
      <c r="P21" s="96">
        <v>-7.5</v>
      </c>
      <c r="Q21" s="96">
        <v>-7.9</v>
      </c>
      <c r="R21" s="96">
        <v>-7.5</v>
      </c>
      <c r="S21" s="90">
        <v>-17.399999999999999</v>
      </c>
      <c r="T21" s="112">
        <v>-17.899999999999999</v>
      </c>
      <c r="U21" s="96">
        <v>-17</v>
      </c>
      <c r="V21" s="96">
        <f>X21-SUM(S21:U21)</f>
        <v>-25.400000000000006</v>
      </c>
      <c r="W21" s="7"/>
      <c r="X21" s="140">
        <v>-77.7</v>
      </c>
    </row>
    <row r="22" spans="1:24" x14ac:dyDescent="0.25">
      <c r="A22" t="s">
        <v>10</v>
      </c>
      <c r="C22" s="90">
        <v>0.2</v>
      </c>
      <c r="D22" s="89">
        <v>0.5</v>
      </c>
      <c r="E22" s="89">
        <v>0.6</v>
      </c>
      <c r="F22" s="128">
        <v>-1.4</v>
      </c>
      <c r="G22" s="170">
        <v>0</v>
      </c>
      <c r="H22" s="89">
        <v>0.8</v>
      </c>
      <c r="I22" s="89">
        <v>0.1</v>
      </c>
      <c r="J22" s="128">
        <v>-0.5</v>
      </c>
      <c r="K22" s="90">
        <v>0.4</v>
      </c>
      <c r="L22" s="89">
        <v>0.3</v>
      </c>
      <c r="M22" s="89">
        <v>0.2</v>
      </c>
      <c r="N22" s="96">
        <v>-0.19999999999999996</v>
      </c>
      <c r="O22" s="90">
        <v>-0.1</v>
      </c>
      <c r="P22" s="89">
        <v>-0.4</v>
      </c>
      <c r="Q22" s="89">
        <v>-0.3</v>
      </c>
      <c r="R22" s="96">
        <v>-0.8</v>
      </c>
      <c r="S22" s="170">
        <v>0</v>
      </c>
      <c r="T22" s="176">
        <v>0</v>
      </c>
      <c r="U22" s="166">
        <v>0</v>
      </c>
      <c r="V22" s="148">
        <f>X22-SUM(S22:U22)</f>
        <v>0</v>
      </c>
      <c r="W22" s="7"/>
      <c r="X22" s="140">
        <v>0</v>
      </c>
    </row>
    <row r="23" spans="1:24" s="1" customFormat="1" x14ac:dyDescent="0.25">
      <c r="A23" s="29" t="s">
        <v>11</v>
      </c>
      <c r="B23" s="29"/>
      <c r="C23" s="116">
        <v>28.099999999999991</v>
      </c>
      <c r="D23" s="115">
        <v>31.8</v>
      </c>
      <c r="E23" s="115">
        <v>34.300000000000004</v>
      </c>
      <c r="F23" s="129">
        <v>17.299999999999976</v>
      </c>
      <c r="G23" s="116">
        <v>15.700000000000003</v>
      </c>
      <c r="H23" s="115">
        <v>8.5000000000000036</v>
      </c>
      <c r="I23" s="115">
        <v>-7.700000000000002</v>
      </c>
      <c r="J23" s="129">
        <v>-1.4000000000000483</v>
      </c>
      <c r="K23" s="116">
        <v>9.5999999999999961</v>
      </c>
      <c r="L23" s="115">
        <v>3.2999999999999963</v>
      </c>
      <c r="M23" s="115">
        <v>-0.59999999999999543</v>
      </c>
      <c r="N23" s="115">
        <v>1.8000000000000036</v>
      </c>
      <c r="O23" s="116">
        <v>0.20000000000000248</v>
      </c>
      <c r="P23" s="115">
        <v>-8.100000000000005</v>
      </c>
      <c r="Q23" s="115">
        <v>-17.099999999999998</v>
      </c>
      <c r="R23" s="115">
        <v>-2.2999999999999554</v>
      </c>
      <c r="S23" s="116">
        <f>SUM(S18:S22)</f>
        <v>6.0000000000000107</v>
      </c>
      <c r="T23" s="115">
        <f>SUM(T18:T22)</f>
        <v>-0.19999999999998508</v>
      </c>
      <c r="U23" s="115">
        <f>SUM(U18:U22)</f>
        <v>-4.9000000000000075</v>
      </c>
      <c r="V23" s="115">
        <f>SUM(V18:V22)</f>
        <v>20.000000000000043</v>
      </c>
      <c r="W23" s="7"/>
      <c r="X23" s="145">
        <f>SUM(X18:X22)</f>
        <v>20.90000000000002</v>
      </c>
    </row>
    <row r="24" spans="1:24" ht="6.75" customHeight="1" x14ac:dyDescent="0.25">
      <c r="C24" s="90"/>
      <c r="D24" s="96"/>
      <c r="E24" s="96"/>
      <c r="F24" s="128"/>
      <c r="G24" s="90"/>
      <c r="H24" s="96"/>
      <c r="I24" s="96"/>
      <c r="J24" s="128"/>
      <c r="K24" s="90"/>
      <c r="L24" s="96"/>
      <c r="M24" s="96"/>
      <c r="N24" s="96"/>
      <c r="O24" s="90"/>
      <c r="P24" s="96"/>
      <c r="Q24" s="96"/>
      <c r="R24" s="96"/>
      <c r="S24" s="170"/>
      <c r="T24" s="117"/>
      <c r="U24" s="96"/>
      <c r="V24" s="96"/>
      <c r="W24" s="7"/>
      <c r="X24" s="140"/>
    </row>
    <row r="25" spans="1:24" ht="15" customHeight="1" x14ac:dyDescent="0.25">
      <c r="A25" t="s">
        <v>24</v>
      </c>
      <c r="C25" s="170">
        <v>0</v>
      </c>
      <c r="D25" s="166">
        <v>0</v>
      </c>
      <c r="E25" s="166">
        <v>0</v>
      </c>
      <c r="F25" s="175">
        <v>0</v>
      </c>
      <c r="G25" s="170">
        <v>0</v>
      </c>
      <c r="H25" s="166">
        <v>0</v>
      </c>
      <c r="I25" s="166">
        <v>0</v>
      </c>
      <c r="J25" s="175">
        <v>0</v>
      </c>
      <c r="K25" s="170">
        <v>0</v>
      </c>
      <c r="L25" s="166">
        <v>0</v>
      </c>
      <c r="M25" s="166">
        <v>0</v>
      </c>
      <c r="N25" s="148">
        <v>0</v>
      </c>
      <c r="O25" s="170">
        <v>0</v>
      </c>
      <c r="P25" s="166">
        <v>0</v>
      </c>
      <c r="Q25" s="166">
        <v>0</v>
      </c>
      <c r="R25" s="148">
        <v>0</v>
      </c>
      <c r="S25" s="170">
        <v>0</v>
      </c>
      <c r="T25" s="176">
        <v>0</v>
      </c>
      <c r="U25" s="166">
        <v>0</v>
      </c>
      <c r="V25" s="148">
        <f>X25-SUM(S25:U25)</f>
        <v>0</v>
      </c>
      <c r="W25" s="7"/>
      <c r="X25" s="140">
        <v>0</v>
      </c>
    </row>
    <row r="26" spans="1:24" x14ac:dyDescent="0.25">
      <c r="A26" t="s">
        <v>12</v>
      </c>
      <c r="C26" s="170">
        <v>0</v>
      </c>
      <c r="D26" s="89">
        <v>-0.2</v>
      </c>
      <c r="E26" s="89">
        <v>0.1</v>
      </c>
      <c r="F26" s="128">
        <v>2.2000000000000002</v>
      </c>
      <c r="G26" s="90">
        <v>0.4</v>
      </c>
      <c r="H26" s="89">
        <v>0.4</v>
      </c>
      <c r="I26" s="89">
        <v>0.8</v>
      </c>
      <c r="J26" s="128">
        <v>1.1999999999999997</v>
      </c>
      <c r="K26" s="90">
        <v>2</v>
      </c>
      <c r="L26" s="89">
        <v>2.1</v>
      </c>
      <c r="M26" s="89">
        <v>0.5</v>
      </c>
      <c r="N26" s="96">
        <v>1.1000000000000005</v>
      </c>
      <c r="O26" s="90">
        <v>1.6</v>
      </c>
      <c r="P26" s="89">
        <v>0.5</v>
      </c>
      <c r="Q26" s="89">
        <v>1.2</v>
      </c>
      <c r="R26" s="96">
        <v>-0.19999999999999973</v>
      </c>
      <c r="S26" s="90">
        <v>0.7</v>
      </c>
      <c r="T26" s="112">
        <v>0.5</v>
      </c>
      <c r="U26" s="166">
        <v>0</v>
      </c>
      <c r="V26" s="96">
        <f>X26-SUM(S26:U26)</f>
        <v>1.4000000000000001</v>
      </c>
      <c r="W26" s="7"/>
      <c r="X26" s="140">
        <v>2.6</v>
      </c>
    </row>
    <row r="27" spans="1:24" x14ac:dyDescent="0.25">
      <c r="A27" t="s">
        <v>13</v>
      </c>
      <c r="C27" s="170">
        <v>0</v>
      </c>
      <c r="D27" s="89">
        <v>-1.2</v>
      </c>
      <c r="E27" s="89">
        <v>-2.1</v>
      </c>
      <c r="F27" s="128">
        <v>-2.6</v>
      </c>
      <c r="G27" s="90">
        <v>-1.5</v>
      </c>
      <c r="H27" s="89">
        <v>-1.5</v>
      </c>
      <c r="I27" s="89">
        <v>-2.4</v>
      </c>
      <c r="J27" s="128">
        <v>-2.2999999999999998</v>
      </c>
      <c r="K27" s="90">
        <v>-1.4</v>
      </c>
      <c r="L27" s="89">
        <v>-2</v>
      </c>
      <c r="M27" s="89">
        <v>-1.3</v>
      </c>
      <c r="N27" s="96">
        <v>-1.2999999999999998</v>
      </c>
      <c r="O27" s="90">
        <v>-1.3</v>
      </c>
      <c r="P27" s="89">
        <v>-2.5</v>
      </c>
      <c r="Q27" s="89">
        <v>-2.1</v>
      </c>
      <c r="R27" s="96">
        <v>0.10000000000000053</v>
      </c>
      <c r="S27" s="90">
        <v>-3.7</v>
      </c>
      <c r="T27" s="112">
        <v>-3.3</v>
      </c>
      <c r="U27" s="89">
        <v>-3.3</v>
      </c>
      <c r="V27" s="96">
        <f>X27-SUM(S27:U27)</f>
        <v>-5</v>
      </c>
      <c r="W27" s="7"/>
      <c r="X27" s="140">
        <v>-15.3</v>
      </c>
    </row>
    <row r="28" spans="1:24" s="1" customFormat="1" x14ac:dyDescent="0.25">
      <c r="A28" s="29" t="s">
        <v>14</v>
      </c>
      <c r="B28" s="29"/>
      <c r="C28" s="116">
        <v>28.099999999999991</v>
      </c>
      <c r="D28" s="115">
        <v>30.400000000000002</v>
      </c>
      <c r="E28" s="115">
        <v>32.300000000000004</v>
      </c>
      <c r="F28" s="129">
        <v>16.899999999999974</v>
      </c>
      <c r="G28" s="116">
        <v>14.600000000000001</v>
      </c>
      <c r="H28" s="115">
        <v>7.4000000000000039</v>
      </c>
      <c r="I28" s="115">
        <v>-9.3000000000000025</v>
      </c>
      <c r="J28" s="129">
        <v>-2.5000000000000484</v>
      </c>
      <c r="K28" s="116">
        <v>10.199999999999996</v>
      </c>
      <c r="L28" s="115">
        <v>3.3999999999999968</v>
      </c>
      <c r="M28" s="115">
        <v>-1.3999999999999955</v>
      </c>
      <c r="N28" s="115">
        <v>1.6000000000000041</v>
      </c>
      <c r="O28" s="116">
        <v>0.50000000000000244</v>
      </c>
      <c r="P28" s="115">
        <v>-10.100000000000005</v>
      </c>
      <c r="Q28" s="115">
        <v>-18</v>
      </c>
      <c r="R28" s="115">
        <v>-2.3999999999999546</v>
      </c>
      <c r="S28" s="116">
        <f>SUM(S23:S27)</f>
        <v>3.0000000000000107</v>
      </c>
      <c r="T28" s="118">
        <f>SUM(T23:T27)</f>
        <v>-2.9999999999999849</v>
      </c>
      <c r="U28" s="118">
        <f>SUM(U23:U27)</f>
        <v>-8.2000000000000064</v>
      </c>
      <c r="V28" s="115">
        <f>SUM(V23:V27)</f>
        <v>16.400000000000041</v>
      </c>
      <c r="W28" s="7"/>
      <c r="X28" s="146">
        <f>SUM(X23:X27)</f>
        <v>8.2000000000000206</v>
      </c>
    </row>
    <row r="29" spans="1:24" ht="6.75" customHeight="1" x14ac:dyDescent="0.25">
      <c r="C29" s="90"/>
      <c r="D29" s="96"/>
      <c r="E29" s="96"/>
      <c r="F29" s="128"/>
      <c r="G29" s="90"/>
      <c r="H29" s="96"/>
      <c r="I29" s="96"/>
      <c r="J29" s="128"/>
      <c r="K29" s="90"/>
      <c r="L29" s="96"/>
      <c r="M29" s="96"/>
      <c r="N29" s="148"/>
      <c r="O29" s="90"/>
      <c r="P29" s="96"/>
      <c r="Q29" s="96"/>
      <c r="R29" s="96"/>
      <c r="S29" s="90"/>
      <c r="T29" s="117"/>
      <c r="U29" s="96"/>
      <c r="V29" s="96"/>
      <c r="W29" s="7"/>
      <c r="X29" s="140"/>
    </row>
    <row r="30" spans="1:24" x14ac:dyDescent="0.25">
      <c r="A30" t="s">
        <v>15</v>
      </c>
      <c r="C30" s="170">
        <v>0</v>
      </c>
      <c r="D30" s="89">
        <v>-0.1</v>
      </c>
      <c r="E30" s="89">
        <v>-0.1</v>
      </c>
      <c r="F30" s="128">
        <v>0.1</v>
      </c>
      <c r="G30" s="90">
        <v>-0.1</v>
      </c>
      <c r="H30" s="89">
        <v>-0.1</v>
      </c>
      <c r="I30" s="89">
        <v>-0.1</v>
      </c>
      <c r="J30" s="128">
        <v>-9.9999999999999978E-2</v>
      </c>
      <c r="K30" s="90">
        <v>-0.1</v>
      </c>
      <c r="L30" s="89">
        <v>-0.1</v>
      </c>
      <c r="M30" s="89">
        <v>0.4</v>
      </c>
      <c r="N30" s="148">
        <v>0</v>
      </c>
      <c r="O30" s="90">
        <v>-0.2</v>
      </c>
      <c r="P30" s="89">
        <v>-0.1</v>
      </c>
      <c r="Q30" s="166">
        <v>0</v>
      </c>
      <c r="R30" s="96">
        <v>-0.19999999999999996</v>
      </c>
      <c r="S30" s="90">
        <v>-0.5</v>
      </c>
      <c r="T30" s="112">
        <v>-0.1</v>
      </c>
      <c r="U30" s="89">
        <v>-0.2</v>
      </c>
      <c r="V30" s="96">
        <f>X30-SUM(S30:U30)</f>
        <v>-0.30000000000000004</v>
      </c>
      <c r="W30" s="7"/>
      <c r="X30" s="140">
        <v>-1.1000000000000001</v>
      </c>
    </row>
    <row r="31" spans="1:24" s="1" customFormat="1" x14ac:dyDescent="0.25">
      <c r="A31" s="23" t="s">
        <v>16</v>
      </c>
      <c r="B31" s="23"/>
      <c r="C31" s="119">
        <v>28.099999999999991</v>
      </c>
      <c r="D31" s="105">
        <v>30.3</v>
      </c>
      <c r="E31" s="105">
        <v>32.200000000000003</v>
      </c>
      <c r="F31" s="130">
        <v>16.999999999999975</v>
      </c>
      <c r="G31" s="119">
        <v>14.500000000000002</v>
      </c>
      <c r="H31" s="105">
        <v>7.3000000000000043</v>
      </c>
      <c r="I31" s="105">
        <v>-9.4000000000000021</v>
      </c>
      <c r="J31" s="130">
        <v>-2.6000000000000485</v>
      </c>
      <c r="K31" s="119">
        <v>10.099999999999996</v>
      </c>
      <c r="L31" s="105">
        <v>3.2999999999999967</v>
      </c>
      <c r="M31" s="105">
        <v>-0.99999999999999545</v>
      </c>
      <c r="N31" s="105">
        <v>1.6000000000000041</v>
      </c>
      <c r="O31" s="119">
        <v>0.30000000000000243</v>
      </c>
      <c r="P31" s="105">
        <v>-10.200000000000005</v>
      </c>
      <c r="Q31" s="105">
        <v>-18</v>
      </c>
      <c r="R31" s="105">
        <v>-2.5999999999999543</v>
      </c>
      <c r="S31" s="119">
        <f>SUM(S28:S30)</f>
        <v>2.5000000000000107</v>
      </c>
      <c r="T31" s="120">
        <f>SUM(T28:T30)</f>
        <v>-3.099999999999985</v>
      </c>
      <c r="U31" s="120">
        <f>SUM(U28:U30)</f>
        <v>-8.4000000000000057</v>
      </c>
      <c r="V31" s="105">
        <f>SUM(V28:V30)</f>
        <v>16.100000000000041</v>
      </c>
      <c r="W31" s="7"/>
      <c r="X31" s="147">
        <f>SUM(X28:X30)</f>
        <v>7.100000000000021</v>
      </c>
    </row>
    <row r="32" spans="1:24" x14ac:dyDescent="0.25">
      <c r="C32" s="90"/>
      <c r="D32" s="96"/>
      <c r="E32" s="96"/>
      <c r="F32" s="128"/>
      <c r="G32" s="90"/>
      <c r="H32" s="96"/>
      <c r="I32" s="96"/>
      <c r="J32" s="128"/>
      <c r="K32" s="90"/>
      <c r="L32" s="96"/>
      <c r="M32" s="96"/>
      <c r="N32" s="96"/>
      <c r="O32" s="90"/>
      <c r="P32" s="96"/>
      <c r="Q32" s="96"/>
      <c r="R32" s="96"/>
      <c r="S32" s="90"/>
      <c r="T32" s="117"/>
      <c r="U32" s="96"/>
      <c r="V32" s="96"/>
      <c r="W32" s="7"/>
      <c r="X32" s="140"/>
    </row>
    <row r="33" spans="1:24" hidden="1" x14ac:dyDescent="0.25">
      <c r="A33" t="s">
        <v>21</v>
      </c>
      <c r="C33" s="90"/>
      <c r="D33" s="96"/>
      <c r="E33" s="96"/>
      <c r="F33" s="128"/>
      <c r="G33" s="90"/>
      <c r="H33" s="96"/>
      <c r="I33" s="96"/>
      <c r="J33" s="128"/>
      <c r="K33" s="90"/>
      <c r="L33" s="96"/>
      <c r="M33" s="96"/>
      <c r="N33" s="96"/>
      <c r="O33" s="90"/>
      <c r="P33" s="96"/>
      <c r="Q33" s="96"/>
      <c r="R33" s="96"/>
      <c r="S33" s="90"/>
      <c r="T33" s="117"/>
      <c r="U33" s="96"/>
      <c r="V33" s="96"/>
      <c r="W33" s="7"/>
      <c r="X33" s="140"/>
    </row>
    <row r="34" spans="1:24" hidden="1" x14ac:dyDescent="0.25">
      <c r="A34" t="s">
        <v>25</v>
      </c>
      <c r="C34" s="131"/>
      <c r="D34" s="121"/>
      <c r="E34" s="121"/>
      <c r="F34" s="128"/>
      <c r="G34" s="131"/>
      <c r="H34" s="121"/>
      <c r="I34" s="121"/>
      <c r="J34" s="128">
        <v>7.2</v>
      </c>
      <c r="K34" s="90"/>
      <c r="L34" s="121"/>
      <c r="M34" s="121"/>
      <c r="N34" s="96"/>
      <c r="O34" s="90">
        <v>0</v>
      </c>
      <c r="P34" s="121"/>
      <c r="Q34" s="121"/>
      <c r="R34" s="96"/>
      <c r="S34" s="90"/>
      <c r="T34" s="122"/>
      <c r="U34" s="121"/>
      <c r="V34" s="96"/>
      <c r="W34" s="7"/>
      <c r="X34" s="140"/>
    </row>
    <row r="35" spans="1:24" hidden="1" x14ac:dyDescent="0.25">
      <c r="A35" t="s">
        <v>27</v>
      </c>
      <c r="C35" s="131"/>
      <c r="D35" s="121"/>
      <c r="E35" s="121"/>
      <c r="F35" s="128"/>
      <c r="G35" s="131"/>
      <c r="H35" s="121"/>
      <c r="I35" s="121"/>
      <c r="J35" s="128">
        <v>0</v>
      </c>
      <c r="K35" s="90"/>
      <c r="L35" s="121"/>
      <c r="M35" s="121"/>
      <c r="N35" s="96"/>
      <c r="O35" s="90">
        <v>0</v>
      </c>
      <c r="P35" s="121"/>
      <c r="Q35" s="121"/>
      <c r="R35" s="96"/>
      <c r="S35" s="90"/>
      <c r="T35" s="122"/>
      <c r="U35" s="121"/>
      <c r="V35" s="96"/>
      <c r="W35" s="7"/>
      <c r="X35" s="140"/>
    </row>
    <row r="36" spans="1:24" s="1" customFormat="1" x14ac:dyDescent="0.25">
      <c r="A36" s="23" t="s">
        <v>22</v>
      </c>
      <c r="B36" s="23"/>
      <c r="C36" s="119"/>
      <c r="D36" s="105"/>
      <c r="E36" s="105"/>
      <c r="F36" s="130"/>
      <c r="G36" s="119">
        <v>14.500000000000002</v>
      </c>
      <c r="H36" s="105">
        <v>7.3000000000000043</v>
      </c>
      <c r="I36" s="105">
        <v>-3.6</v>
      </c>
      <c r="J36" s="130">
        <v>-1.2</v>
      </c>
      <c r="K36" s="119">
        <v>10.3</v>
      </c>
      <c r="L36" s="105">
        <v>3.2999999999999967</v>
      </c>
      <c r="M36" s="105">
        <v>-0.99999999999999545</v>
      </c>
      <c r="N36" s="105">
        <v>1.6</v>
      </c>
      <c r="O36" s="119">
        <v>0.30000000000000243</v>
      </c>
      <c r="P36" s="105">
        <v>-7.6</v>
      </c>
      <c r="Q36" s="105">
        <v>-17.899999999999999</v>
      </c>
      <c r="R36" s="105">
        <v>-2.5</v>
      </c>
      <c r="S36" s="119">
        <f>S31-S20</f>
        <v>9.7000000000000099</v>
      </c>
      <c r="T36" s="120">
        <f>T31-T20</f>
        <v>-3.099999999999985</v>
      </c>
      <c r="U36" s="120">
        <f>U31-U20</f>
        <v>-8.4000000000000057</v>
      </c>
      <c r="V36" s="105">
        <f>V31-V20</f>
        <v>14.900000000000041</v>
      </c>
      <c r="W36" s="7"/>
      <c r="X36" s="147">
        <f>X31-X20</f>
        <v>13.100000000000021</v>
      </c>
    </row>
    <row r="37" spans="1:24" x14ac:dyDescent="0.25">
      <c r="G37" s="16"/>
      <c r="H37" s="16"/>
      <c r="I37" s="16"/>
      <c r="J37" s="16"/>
      <c r="K37" s="16"/>
      <c r="L37" s="16"/>
      <c r="M37" s="16"/>
      <c r="N37" s="16"/>
      <c r="O37" s="16"/>
      <c r="X37" s="17"/>
    </row>
    <row r="38" spans="1:24" s="16" customFormat="1" x14ac:dyDescent="0.25">
      <c r="Q38"/>
      <c r="R38"/>
      <c r="S38"/>
      <c r="T38"/>
      <c r="U38"/>
      <c r="V38"/>
      <c r="W38"/>
      <c r="X38" s="144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ignoredErrors>
    <ignoredError sqref="V6 V8:V3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workbookViewId="0">
      <selection activeCell="J13" sqref="J13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7.140625" style="16" customWidth="1"/>
    <col min="14" max="14" width="9" bestFit="1" customWidth="1"/>
  </cols>
  <sheetData>
    <row r="1" spans="1:2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4" ht="19.5" thickBot="1" x14ac:dyDescent="0.35">
      <c r="A2" s="50" t="s">
        <v>64</v>
      </c>
      <c r="D2" s="16"/>
      <c r="E2" s="16"/>
      <c r="F2" s="16"/>
      <c r="G2" s="16"/>
      <c r="H2" s="16"/>
      <c r="I2" s="16"/>
      <c r="J2" s="16"/>
      <c r="K2" s="16"/>
      <c r="L2" s="16"/>
      <c r="M2"/>
    </row>
    <row r="3" spans="1:24" ht="15.75" thickBot="1" x14ac:dyDescent="0.3">
      <c r="C3" s="181">
        <v>2015</v>
      </c>
      <c r="D3" s="182"/>
      <c r="E3" s="182"/>
      <c r="F3" s="183"/>
      <c r="G3" s="181">
        <v>2016</v>
      </c>
      <c r="H3" s="182"/>
      <c r="I3" s="182"/>
      <c r="J3" s="183"/>
      <c r="K3" s="181">
        <v>2017</v>
      </c>
      <c r="L3" s="183"/>
      <c r="M3"/>
    </row>
    <row r="4" spans="1:24" ht="15.75" thickBot="1" x14ac:dyDescent="0.3">
      <c r="A4" s="3" t="s">
        <v>23</v>
      </c>
      <c r="B4" s="4"/>
      <c r="C4" s="45" t="s">
        <v>17</v>
      </c>
      <c r="D4" s="46" t="s">
        <v>18</v>
      </c>
      <c r="E4" s="46" t="s">
        <v>19</v>
      </c>
      <c r="F4" s="47" t="s">
        <v>20</v>
      </c>
      <c r="G4" s="45" t="s">
        <v>17</v>
      </c>
      <c r="H4" s="46" t="s">
        <v>18</v>
      </c>
      <c r="I4" s="46" t="s">
        <v>19</v>
      </c>
      <c r="J4" s="47" t="s">
        <v>20</v>
      </c>
      <c r="K4" s="57" t="s">
        <v>17</v>
      </c>
      <c r="L4" s="58" t="s">
        <v>18</v>
      </c>
      <c r="M4" s="72"/>
    </row>
    <row r="5" spans="1:24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7"/>
    </row>
    <row r="6" spans="1:24" x14ac:dyDescent="0.25">
      <c r="A6" t="s">
        <v>0</v>
      </c>
      <c r="C6" s="111">
        <v>329.1</v>
      </c>
      <c r="D6" s="89">
        <v>302.39999999999998</v>
      </c>
      <c r="E6" s="89">
        <v>298.8</v>
      </c>
      <c r="F6" s="127">
        <v>244.2</v>
      </c>
      <c r="G6" s="111">
        <v>192.5</v>
      </c>
      <c r="H6" s="89">
        <v>235.5</v>
      </c>
      <c r="I6" s="89">
        <v>240.3</v>
      </c>
      <c r="J6" s="127">
        <v>252.5</v>
      </c>
      <c r="K6" s="111">
        <v>331</v>
      </c>
      <c r="L6" s="89">
        <v>353.8</v>
      </c>
      <c r="M6" s="7"/>
    </row>
    <row r="7" spans="1:24" x14ac:dyDescent="0.25">
      <c r="A7" t="s">
        <v>1</v>
      </c>
      <c r="C7" s="174">
        <v>0</v>
      </c>
      <c r="D7" s="166">
        <v>0</v>
      </c>
      <c r="E7" s="166">
        <v>0</v>
      </c>
      <c r="F7" s="173">
        <v>0</v>
      </c>
      <c r="G7" s="174">
        <v>0</v>
      </c>
      <c r="H7" s="166">
        <v>0</v>
      </c>
      <c r="I7" s="166">
        <v>0</v>
      </c>
      <c r="J7" s="173">
        <v>0</v>
      </c>
      <c r="K7" s="174">
        <v>0</v>
      </c>
      <c r="L7" s="166">
        <v>0</v>
      </c>
      <c r="M7" s="7"/>
    </row>
    <row r="8" spans="1:24" x14ac:dyDescent="0.25">
      <c r="A8" t="s">
        <v>70</v>
      </c>
      <c r="C8" s="111"/>
      <c r="D8" s="89"/>
      <c r="E8" s="89"/>
      <c r="F8" s="127"/>
      <c r="G8" s="111"/>
      <c r="H8" s="89"/>
      <c r="I8" s="89"/>
      <c r="J8" s="127"/>
      <c r="K8" s="111"/>
      <c r="L8" s="89"/>
      <c r="M8" s="7"/>
    </row>
    <row r="9" spans="1:24" x14ac:dyDescent="0.25">
      <c r="A9" t="s">
        <v>2</v>
      </c>
      <c r="C9" s="90">
        <v>-156.5</v>
      </c>
      <c r="D9" s="96">
        <v>-143.6</v>
      </c>
      <c r="E9" s="96">
        <v>-147.6</v>
      </c>
      <c r="F9" s="128">
        <v>-110.29999999999998</v>
      </c>
      <c r="G9" s="90">
        <v>-105.4</v>
      </c>
      <c r="H9" s="96">
        <v>-123</v>
      </c>
      <c r="I9" s="96">
        <v>-117.1</v>
      </c>
      <c r="J9" s="128">
        <v>-111.39999999999998</v>
      </c>
      <c r="K9" s="90">
        <v>-173</v>
      </c>
      <c r="L9" s="96">
        <v>-162.30000000000001</v>
      </c>
      <c r="M9" s="7"/>
    </row>
    <row r="10" spans="1:24" s="1" customFormat="1" x14ac:dyDescent="0.25">
      <c r="A10" s="29" t="s">
        <v>3</v>
      </c>
      <c r="B10" s="29"/>
      <c r="C10" s="116">
        <v>172.60000000000002</v>
      </c>
      <c r="D10" s="115">
        <v>158.79999999999998</v>
      </c>
      <c r="E10" s="115">
        <v>151.20000000000002</v>
      </c>
      <c r="F10" s="129">
        <v>133.9</v>
      </c>
      <c r="G10" s="116">
        <v>87.1</v>
      </c>
      <c r="H10" s="115">
        <v>112.5</v>
      </c>
      <c r="I10" s="115">
        <v>123.20000000000002</v>
      </c>
      <c r="J10" s="115">
        <v>141.10000000000002</v>
      </c>
      <c r="K10" s="116">
        <v>158</v>
      </c>
      <c r="L10" s="115">
        <v>191.5</v>
      </c>
      <c r="M10" s="7"/>
      <c r="N10"/>
      <c r="O10"/>
      <c r="P10"/>
      <c r="Q10"/>
      <c r="R10"/>
      <c r="S10"/>
      <c r="T10"/>
      <c r="U10"/>
      <c r="V10"/>
      <c r="W10"/>
      <c r="X10"/>
    </row>
    <row r="11" spans="1:24" ht="6.75" customHeight="1" x14ac:dyDescent="0.25">
      <c r="C11" s="90"/>
      <c r="D11" s="96"/>
      <c r="E11" s="96"/>
      <c r="F11" s="128"/>
      <c r="G11" s="90"/>
      <c r="H11" s="96"/>
      <c r="I11" s="96"/>
      <c r="J11" s="128"/>
      <c r="K11" s="90"/>
      <c r="L11" s="96"/>
      <c r="M11" s="7"/>
    </row>
    <row r="12" spans="1:24" x14ac:dyDescent="0.25">
      <c r="A12" t="s">
        <v>4</v>
      </c>
      <c r="C12" s="90">
        <v>1.4</v>
      </c>
      <c r="D12" s="89">
        <v>1.4</v>
      </c>
      <c r="E12" s="89">
        <v>1.9</v>
      </c>
      <c r="F12" s="128">
        <v>1.6000000000000005</v>
      </c>
      <c r="G12" s="90">
        <v>1.8</v>
      </c>
      <c r="H12" s="89">
        <v>4.9000000000000004</v>
      </c>
      <c r="I12" s="96">
        <v>2.5</v>
      </c>
      <c r="J12" s="128">
        <v>3.4000000000000004</v>
      </c>
      <c r="K12" s="90">
        <v>2.9</v>
      </c>
      <c r="L12" s="89">
        <v>3.1</v>
      </c>
      <c r="M12" s="7"/>
    </row>
    <row r="13" spans="1:24" x14ac:dyDescent="0.25">
      <c r="A13" t="s">
        <v>5</v>
      </c>
      <c r="C13" s="111">
        <v>-138</v>
      </c>
      <c r="D13" s="89">
        <v>-121</v>
      </c>
      <c r="E13" s="89">
        <v>-129.69999999999999</v>
      </c>
      <c r="F13" s="127">
        <v>-261.2</v>
      </c>
      <c r="G13" s="111">
        <v>-81.7</v>
      </c>
      <c r="H13" s="89">
        <v>-100</v>
      </c>
      <c r="I13" s="89">
        <v>-107.6</v>
      </c>
      <c r="J13" s="127">
        <v>-127.50000000000006</v>
      </c>
      <c r="K13" s="111">
        <v>-150.69999999999999</v>
      </c>
      <c r="L13" s="89">
        <v>-179.6</v>
      </c>
      <c r="M13" s="7"/>
    </row>
    <row r="14" spans="1:24" x14ac:dyDescent="0.25">
      <c r="A14" t="s">
        <v>6</v>
      </c>
      <c r="C14" s="111">
        <v>-12.4</v>
      </c>
      <c r="D14" s="89">
        <v>-12.8</v>
      </c>
      <c r="E14" s="89">
        <v>-12.2</v>
      </c>
      <c r="F14" s="127">
        <v>-14.100000000000001</v>
      </c>
      <c r="G14" s="111">
        <v>-11</v>
      </c>
      <c r="H14" s="89">
        <v>-12.8</v>
      </c>
      <c r="I14" s="89">
        <v>-11.2</v>
      </c>
      <c r="J14" s="127">
        <v>-11.600000000000001</v>
      </c>
      <c r="K14" s="111">
        <v>-8.1</v>
      </c>
      <c r="L14" s="89">
        <v>-8.1999999999999993</v>
      </c>
      <c r="M14" s="7"/>
    </row>
    <row r="15" spans="1:24" s="1" customFormat="1" x14ac:dyDescent="0.25">
      <c r="A15" s="29" t="s">
        <v>7</v>
      </c>
      <c r="B15" s="29"/>
      <c r="C15" s="116">
        <v>23.60000000000003</v>
      </c>
      <c r="D15" s="115">
        <v>26.399999999999988</v>
      </c>
      <c r="E15" s="115">
        <v>11.200000000000035</v>
      </c>
      <c r="F15" s="129">
        <v>-139.79999999999998</v>
      </c>
      <c r="G15" s="116">
        <v>-3.8000000000000114</v>
      </c>
      <c r="H15" s="115">
        <v>4.600000000000005</v>
      </c>
      <c r="I15" s="115">
        <v>6.9000000000000234</v>
      </c>
      <c r="J15" s="115">
        <v>5.3999999999999702</v>
      </c>
      <c r="K15" s="116">
        <v>2.1000000000000174</v>
      </c>
      <c r="L15" s="115">
        <v>6.8000000000000007</v>
      </c>
      <c r="M15" s="7"/>
      <c r="N15"/>
      <c r="O15"/>
      <c r="P15"/>
      <c r="Q15"/>
      <c r="R15"/>
      <c r="S15"/>
      <c r="T15"/>
      <c r="U15"/>
      <c r="V15"/>
      <c r="W15"/>
      <c r="X15"/>
    </row>
    <row r="16" spans="1:24" ht="6.75" customHeight="1" x14ac:dyDescent="0.25">
      <c r="C16" s="90"/>
      <c r="D16" s="96"/>
      <c r="E16" s="96"/>
      <c r="F16" s="128"/>
      <c r="G16" s="90"/>
      <c r="H16" s="96"/>
      <c r="I16" s="96"/>
      <c r="J16" s="128"/>
      <c r="K16" s="90"/>
      <c r="L16" s="96"/>
      <c r="M16" s="7"/>
    </row>
    <row r="17" spans="1:24" x14ac:dyDescent="0.25">
      <c r="A17" t="s">
        <v>8</v>
      </c>
      <c r="C17" s="90">
        <v>-8.4</v>
      </c>
      <c r="D17" s="96">
        <v>-9.1</v>
      </c>
      <c r="E17" s="96">
        <v>-11.6</v>
      </c>
      <c r="F17" s="128">
        <v>-10.000000000000002</v>
      </c>
      <c r="G17" s="90">
        <v>-8.6999999999999993</v>
      </c>
      <c r="H17" s="96">
        <v>-9.1</v>
      </c>
      <c r="I17" s="96">
        <v>-9.1</v>
      </c>
      <c r="J17" s="128">
        <v>-10.100000000000001</v>
      </c>
      <c r="K17" s="90">
        <v>-8.4</v>
      </c>
      <c r="L17" s="96">
        <v>-9.4</v>
      </c>
      <c r="M17" s="7"/>
    </row>
    <row r="18" spans="1:24" s="1" customFormat="1" x14ac:dyDescent="0.25">
      <c r="A18" s="29" t="s">
        <v>9</v>
      </c>
      <c r="B18" s="29"/>
      <c r="C18" s="116">
        <v>15.200000000000029</v>
      </c>
      <c r="D18" s="115">
        <v>17.29999999999999</v>
      </c>
      <c r="E18" s="115">
        <v>-0.39999999999996483</v>
      </c>
      <c r="F18" s="129">
        <v>-149.79999999999998</v>
      </c>
      <c r="G18" s="116">
        <v>-12.500000000000011</v>
      </c>
      <c r="H18" s="115">
        <v>-4.4999999999999947</v>
      </c>
      <c r="I18" s="115">
        <v>-2.1999999999999762</v>
      </c>
      <c r="J18" s="115">
        <v>-4.7000000000000313</v>
      </c>
      <c r="K18" s="116">
        <v>-6.2999999999999829</v>
      </c>
      <c r="L18" s="115">
        <v>-2.5999999999999996</v>
      </c>
      <c r="M18" s="7"/>
      <c r="N18"/>
      <c r="O18"/>
      <c r="P18"/>
      <c r="Q18"/>
      <c r="R18"/>
      <c r="S18"/>
      <c r="T18"/>
      <c r="U18"/>
      <c r="V18"/>
      <c r="W18"/>
      <c r="X18"/>
    </row>
    <row r="19" spans="1:24" ht="6.75" customHeight="1" x14ac:dyDescent="0.25">
      <c r="C19" s="90"/>
      <c r="D19" s="96"/>
      <c r="E19" s="96"/>
      <c r="F19" s="128"/>
      <c r="G19" s="90"/>
      <c r="H19" s="96"/>
      <c r="I19" s="96"/>
      <c r="J19" s="128"/>
      <c r="K19" s="90"/>
      <c r="L19" s="96"/>
      <c r="M19" s="7"/>
    </row>
    <row r="20" spans="1:24" x14ac:dyDescent="0.25">
      <c r="A20" t="s">
        <v>25</v>
      </c>
      <c r="C20" s="170">
        <v>0</v>
      </c>
      <c r="D20" s="96">
        <v>-3.8</v>
      </c>
      <c r="E20" s="96">
        <v>-3.2</v>
      </c>
      <c r="F20" s="128">
        <v>-31.099999999999998</v>
      </c>
      <c r="G20" s="90">
        <v>0.8</v>
      </c>
      <c r="H20" s="96">
        <v>-33.799999999999997</v>
      </c>
      <c r="I20" s="148">
        <v>0</v>
      </c>
      <c r="J20" s="128">
        <v>-5.3999999999999986</v>
      </c>
      <c r="K20" s="170">
        <v>0</v>
      </c>
      <c r="L20" s="148">
        <v>0</v>
      </c>
      <c r="M20" s="7"/>
    </row>
    <row r="21" spans="1:24" x14ac:dyDescent="0.25">
      <c r="A21" t="s">
        <v>26</v>
      </c>
      <c r="C21" s="90">
        <v>-9</v>
      </c>
      <c r="D21" s="96">
        <v>-8.3000000000000007</v>
      </c>
      <c r="E21" s="96">
        <v>-8.6999999999999993</v>
      </c>
      <c r="F21" s="128">
        <v>-189</v>
      </c>
      <c r="G21" s="90">
        <v>-5.0999999999999996</v>
      </c>
      <c r="H21" s="96">
        <v>-4.9000000000000004</v>
      </c>
      <c r="I21" s="96">
        <v>-3.6</v>
      </c>
      <c r="J21" s="128">
        <v>-3.4000000000000004</v>
      </c>
      <c r="K21" s="90">
        <v>-3.4</v>
      </c>
      <c r="L21" s="96">
        <v>-3.2</v>
      </c>
      <c r="M21" s="7"/>
    </row>
    <row r="22" spans="1:24" x14ac:dyDescent="0.25">
      <c r="A22" t="s">
        <v>10</v>
      </c>
      <c r="C22" s="90">
        <v>-1.7</v>
      </c>
      <c r="D22" s="89">
        <v>-1.2</v>
      </c>
      <c r="E22" s="89">
        <v>-1.1000000000000001</v>
      </c>
      <c r="F22" s="128">
        <v>-18.8</v>
      </c>
      <c r="G22" s="90">
        <v>-0.2</v>
      </c>
      <c r="H22" s="89">
        <v>0.7</v>
      </c>
      <c r="I22" s="89">
        <v>0.3</v>
      </c>
      <c r="J22" s="128">
        <v>-1.0999999999999999</v>
      </c>
      <c r="K22" s="90">
        <v>0.2</v>
      </c>
      <c r="L22" s="89">
        <v>-0.3</v>
      </c>
      <c r="M22" s="7"/>
    </row>
    <row r="23" spans="1:24" s="1" customFormat="1" x14ac:dyDescent="0.25">
      <c r="A23" s="29" t="s">
        <v>11</v>
      </c>
      <c r="B23" s="29"/>
      <c r="C23" s="116">
        <v>4.5000000000000293</v>
      </c>
      <c r="D23" s="115">
        <v>3.9999999999999885</v>
      </c>
      <c r="E23" s="115">
        <v>-13.399999999999965</v>
      </c>
      <c r="F23" s="129">
        <v>-388.7</v>
      </c>
      <c r="G23" s="116">
        <v>-17.000000000000011</v>
      </c>
      <c r="H23" s="115">
        <v>-42.499999999999986</v>
      </c>
      <c r="I23" s="115">
        <v>-5.499999999999976</v>
      </c>
      <c r="J23" s="115">
        <v>-14.60000000000003</v>
      </c>
      <c r="K23" s="116">
        <v>-9.499999999999984</v>
      </c>
      <c r="L23" s="115">
        <v>-6.1</v>
      </c>
      <c r="M23" s="7"/>
      <c r="N23"/>
      <c r="O23"/>
      <c r="P23"/>
      <c r="Q23"/>
      <c r="R23"/>
      <c r="S23"/>
      <c r="T23"/>
      <c r="U23"/>
      <c r="V23"/>
      <c r="W23"/>
      <c r="X23"/>
    </row>
    <row r="24" spans="1:24" ht="6.75" customHeight="1" x14ac:dyDescent="0.25">
      <c r="C24" s="90"/>
      <c r="D24" s="96"/>
      <c r="E24" s="96"/>
      <c r="F24" s="128"/>
      <c r="G24" s="90"/>
      <c r="H24" s="96"/>
      <c r="I24" s="96"/>
      <c r="J24" s="128"/>
      <c r="K24" s="90"/>
      <c r="L24" s="96"/>
      <c r="M24" s="7"/>
    </row>
    <row r="25" spans="1:24" ht="15" customHeight="1" x14ac:dyDescent="0.25">
      <c r="A25" t="s">
        <v>24</v>
      </c>
      <c r="C25" s="90">
        <v>9.9</v>
      </c>
      <c r="D25" s="89">
        <v>12.6</v>
      </c>
      <c r="E25" s="89">
        <v>-4.5999999999999996</v>
      </c>
      <c r="F25" s="128">
        <v>-8.7000000000000011</v>
      </c>
      <c r="G25" s="90">
        <v>9.1</v>
      </c>
      <c r="H25" s="89">
        <v>13.4</v>
      </c>
      <c r="I25" s="89">
        <v>3.4</v>
      </c>
      <c r="J25" s="128">
        <v>8.6000000000000014</v>
      </c>
      <c r="K25" s="170">
        <v>0</v>
      </c>
      <c r="L25" s="166">
        <v>0</v>
      </c>
      <c r="M25" s="7"/>
    </row>
    <row r="26" spans="1:24" x14ac:dyDescent="0.25">
      <c r="A26" t="s">
        <v>12</v>
      </c>
      <c r="C26" s="170">
        <v>0</v>
      </c>
      <c r="D26" s="89">
        <v>-0.3</v>
      </c>
      <c r="E26" s="89">
        <v>0.2</v>
      </c>
      <c r="F26" s="128">
        <v>3.3</v>
      </c>
      <c r="G26" s="90">
        <v>0.8</v>
      </c>
      <c r="H26" s="89">
        <v>0.8</v>
      </c>
      <c r="I26" s="89">
        <v>1.3</v>
      </c>
      <c r="J26" s="128">
        <v>1.5</v>
      </c>
      <c r="K26" s="90">
        <v>3</v>
      </c>
      <c r="L26" s="89">
        <v>3.5</v>
      </c>
      <c r="M26" s="7"/>
    </row>
    <row r="27" spans="1:24" x14ac:dyDescent="0.25">
      <c r="A27" t="s">
        <v>13</v>
      </c>
      <c r="C27" s="170">
        <v>0</v>
      </c>
      <c r="D27" s="89">
        <v>-1.8</v>
      </c>
      <c r="E27" s="89">
        <v>-3.1</v>
      </c>
      <c r="F27" s="128">
        <v>-3.9000000000000008</v>
      </c>
      <c r="G27" s="90">
        <v>-2.1</v>
      </c>
      <c r="H27" s="89">
        <v>-2.2999999999999998</v>
      </c>
      <c r="I27" s="89">
        <v>-3.6</v>
      </c>
      <c r="J27" s="128">
        <v>-3.6999999999999993</v>
      </c>
      <c r="K27" s="90">
        <v>-2</v>
      </c>
      <c r="L27" s="89">
        <v>-3.2</v>
      </c>
      <c r="M27" s="7"/>
    </row>
    <row r="28" spans="1:24" s="1" customFormat="1" x14ac:dyDescent="0.25">
      <c r="A28" s="29" t="s">
        <v>14</v>
      </c>
      <c r="B28" s="29"/>
      <c r="C28" s="116">
        <v>14.400000000000031</v>
      </c>
      <c r="D28" s="115">
        <v>14.499999999999986</v>
      </c>
      <c r="E28" s="115">
        <v>-20.899999999999967</v>
      </c>
      <c r="F28" s="129">
        <v>-397.99999999999994</v>
      </c>
      <c r="G28" s="116">
        <v>-9.2000000000000117</v>
      </c>
      <c r="H28" s="115">
        <v>-30.599999999999987</v>
      </c>
      <c r="I28" s="115">
        <v>-4.3999999999999764</v>
      </c>
      <c r="J28" s="115">
        <v>-8.2000000000000277</v>
      </c>
      <c r="K28" s="116">
        <v>-8.499999999999984</v>
      </c>
      <c r="L28" s="115">
        <v>-5.8</v>
      </c>
      <c r="M28" s="7"/>
      <c r="N28"/>
      <c r="O28"/>
      <c r="P28"/>
      <c r="Q28"/>
      <c r="R28"/>
      <c r="S28"/>
      <c r="T28"/>
      <c r="U28"/>
      <c r="V28"/>
      <c r="W28"/>
      <c r="X28"/>
    </row>
    <row r="29" spans="1:24" ht="6.75" customHeight="1" x14ac:dyDescent="0.25">
      <c r="C29" s="90"/>
      <c r="D29" s="96"/>
      <c r="E29" s="96"/>
      <c r="F29" s="128"/>
      <c r="G29" s="90"/>
      <c r="H29" s="96"/>
      <c r="I29" s="96"/>
      <c r="J29" s="128"/>
      <c r="K29" s="90"/>
      <c r="L29" s="96"/>
      <c r="M29" s="7"/>
    </row>
    <row r="30" spans="1:24" x14ac:dyDescent="0.25">
      <c r="A30" t="s">
        <v>15</v>
      </c>
      <c r="C30" s="90">
        <v>-0.8</v>
      </c>
      <c r="D30" s="89">
        <v>-1.5</v>
      </c>
      <c r="E30" s="89">
        <v>-1.2</v>
      </c>
      <c r="F30" s="128">
        <v>1</v>
      </c>
      <c r="G30" s="90">
        <v>-0.7</v>
      </c>
      <c r="H30" s="89">
        <v>-0.7</v>
      </c>
      <c r="I30" s="89">
        <v>-0.6</v>
      </c>
      <c r="J30" s="128">
        <v>-1</v>
      </c>
      <c r="K30" s="90">
        <v>-0.9</v>
      </c>
      <c r="L30" s="89">
        <v>-0.8</v>
      </c>
      <c r="M30" s="7"/>
    </row>
    <row r="31" spans="1:24" s="1" customFormat="1" x14ac:dyDescent="0.25">
      <c r="A31" s="23" t="s">
        <v>16</v>
      </c>
      <c r="B31" s="23"/>
      <c r="C31" s="119">
        <v>13.60000000000003</v>
      </c>
      <c r="D31" s="105">
        <v>12.999999999999986</v>
      </c>
      <c r="E31" s="105">
        <v>-22.099999999999966</v>
      </c>
      <c r="F31" s="130">
        <v>-396.99999999999994</v>
      </c>
      <c r="G31" s="119">
        <v>-9.900000000000011</v>
      </c>
      <c r="H31" s="105">
        <v>-31.299999999999986</v>
      </c>
      <c r="I31" s="105">
        <v>-4.999999999999976</v>
      </c>
      <c r="J31" s="105">
        <v>-9.2000000000000277</v>
      </c>
      <c r="K31" s="119">
        <v>-9.3999999999999844</v>
      </c>
      <c r="L31" s="105">
        <v>-6.6</v>
      </c>
      <c r="M31" s="7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C32" s="90"/>
      <c r="D32" s="96"/>
      <c r="E32" s="96"/>
      <c r="F32" s="128"/>
      <c r="G32" s="90"/>
      <c r="H32" s="96"/>
      <c r="I32" s="96"/>
      <c r="J32" s="128"/>
      <c r="K32" s="90"/>
      <c r="L32" s="96"/>
      <c r="M32" s="7"/>
    </row>
    <row r="33" spans="1:24" hidden="1" x14ac:dyDescent="0.25">
      <c r="A33" t="s">
        <v>21</v>
      </c>
      <c r="C33" s="90"/>
      <c r="D33" s="96"/>
      <c r="E33" s="96"/>
      <c r="F33" s="128"/>
      <c r="G33" s="90"/>
      <c r="H33" s="96"/>
      <c r="I33" s="96"/>
      <c r="J33" s="128"/>
      <c r="K33" s="90"/>
      <c r="L33" s="96"/>
      <c r="M33" s="7"/>
    </row>
    <row r="34" spans="1:24" hidden="1" x14ac:dyDescent="0.25">
      <c r="A34" t="s">
        <v>25</v>
      </c>
      <c r="C34" s="131"/>
      <c r="D34" s="121"/>
      <c r="E34" s="121"/>
      <c r="F34" s="132"/>
      <c r="G34" s="131"/>
      <c r="H34" s="121"/>
      <c r="I34" s="121"/>
      <c r="J34" s="132"/>
      <c r="K34" s="131"/>
      <c r="L34" s="121"/>
      <c r="M34" s="7"/>
    </row>
    <row r="35" spans="1:24" hidden="1" x14ac:dyDescent="0.25">
      <c r="A35" t="s">
        <v>27</v>
      </c>
      <c r="C35" s="131"/>
      <c r="D35" s="121"/>
      <c r="E35" s="121"/>
      <c r="F35" s="132"/>
      <c r="G35" s="131"/>
      <c r="H35" s="121"/>
      <c r="I35" s="121"/>
      <c r="J35" s="132"/>
      <c r="K35" s="131"/>
      <c r="L35" s="121"/>
      <c r="M35" s="7"/>
    </row>
    <row r="36" spans="1:24" hidden="1" x14ac:dyDescent="0.25">
      <c r="A36" t="s">
        <v>24</v>
      </c>
      <c r="C36" s="131"/>
      <c r="D36" s="121"/>
      <c r="E36" s="121"/>
      <c r="F36" s="132"/>
      <c r="G36" s="133"/>
      <c r="H36" s="134"/>
      <c r="I36" s="134"/>
      <c r="J36" s="135"/>
      <c r="K36" s="133"/>
      <c r="L36" s="134"/>
      <c r="M36" s="7"/>
    </row>
    <row r="37" spans="1:24" s="1" customFormat="1" x14ac:dyDescent="0.25">
      <c r="A37" s="23" t="s">
        <v>22</v>
      </c>
      <c r="B37" s="23"/>
      <c r="C37" s="119"/>
      <c r="D37" s="105"/>
      <c r="E37" s="105"/>
      <c r="F37" s="130"/>
      <c r="G37" s="119">
        <v>-19.8</v>
      </c>
      <c r="H37" s="105">
        <v>-10.9</v>
      </c>
      <c r="I37" s="105">
        <v>-8.1</v>
      </c>
      <c r="J37" s="105">
        <v>-12.7</v>
      </c>
      <c r="K37" s="119">
        <v>-9.3999999999999844</v>
      </c>
      <c r="L37" s="105">
        <v>-6.6</v>
      </c>
      <c r="M37" s="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G38" s="16"/>
      <c r="H38" s="19"/>
      <c r="I38" s="19"/>
      <c r="J38" s="19"/>
      <c r="K38" s="19"/>
      <c r="L38" s="19"/>
      <c r="M38"/>
    </row>
    <row r="39" spans="1:24" x14ac:dyDescent="0.25">
      <c r="M39"/>
    </row>
    <row r="40" spans="1:24" x14ac:dyDescent="0.25">
      <c r="M40"/>
    </row>
    <row r="41" spans="1:24" x14ac:dyDescent="0.25">
      <c r="M41"/>
    </row>
    <row r="42" spans="1:24" x14ac:dyDescent="0.25">
      <c r="M42"/>
    </row>
  </sheetData>
  <mergeCells count="3">
    <mergeCell ref="C3:F3"/>
    <mergeCell ref="G3:J3"/>
    <mergeCell ref="K3:L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zoomScaleNormal="100" workbookViewId="0">
      <selection activeCell="K12" sqref="K12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3" width="9.140625" customWidth="1"/>
    <col min="14" max="14" width="0" hidden="1" customWidth="1"/>
    <col min="15" max="18" width="9.140625" customWidth="1"/>
  </cols>
  <sheetData>
    <row r="1" spans="1:15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91"/>
    </row>
    <row r="2" spans="1:15" ht="19.5" thickBot="1" x14ac:dyDescent="0.35">
      <c r="A2" s="50" t="s">
        <v>77</v>
      </c>
      <c r="N2" s="143"/>
    </row>
    <row r="3" spans="1:15" ht="15.75" thickBot="1" x14ac:dyDescent="0.3">
      <c r="C3" s="178">
        <v>2017</v>
      </c>
      <c r="D3" s="179"/>
      <c r="E3" s="178">
        <v>2018</v>
      </c>
      <c r="F3" s="179"/>
      <c r="G3" s="179"/>
      <c r="H3" s="180"/>
      <c r="I3" s="178">
        <v>2019</v>
      </c>
      <c r="J3" s="179"/>
      <c r="K3" s="179"/>
      <c r="L3" s="180"/>
      <c r="N3" s="138">
        <v>2019</v>
      </c>
    </row>
    <row r="4" spans="1:15" ht="15.75" thickBot="1" x14ac:dyDescent="0.3">
      <c r="A4" s="3" t="s">
        <v>23</v>
      </c>
      <c r="B4" s="4"/>
      <c r="C4" s="59" t="s">
        <v>19</v>
      </c>
      <c r="D4" s="65" t="s">
        <v>20</v>
      </c>
      <c r="E4" s="77" t="s">
        <v>17</v>
      </c>
      <c r="F4" s="78" t="s">
        <v>18</v>
      </c>
      <c r="G4" s="78" t="s">
        <v>19</v>
      </c>
      <c r="H4" s="79" t="s">
        <v>20</v>
      </c>
      <c r="I4" s="83" t="s">
        <v>17</v>
      </c>
      <c r="J4" s="84" t="s">
        <v>65</v>
      </c>
      <c r="K4" s="84" t="s">
        <v>19</v>
      </c>
      <c r="L4" s="85" t="s">
        <v>20</v>
      </c>
      <c r="N4" s="139" t="s">
        <v>73</v>
      </c>
      <c r="O4" s="82"/>
    </row>
    <row r="5" spans="1:15" x14ac:dyDescent="0.25">
      <c r="A5" s="11"/>
      <c r="B5" s="8"/>
      <c r="C5" s="60"/>
      <c r="D5" s="6"/>
      <c r="E5" s="5"/>
      <c r="G5" s="8"/>
      <c r="H5" s="8"/>
      <c r="I5" s="5"/>
      <c r="J5" s="6"/>
      <c r="K5" s="6"/>
      <c r="L5" s="6"/>
      <c r="M5" s="7"/>
      <c r="N5" s="142"/>
    </row>
    <row r="6" spans="1:15" x14ac:dyDescent="0.25">
      <c r="A6" t="s">
        <v>0</v>
      </c>
      <c r="C6" s="90">
        <v>10.3</v>
      </c>
      <c r="D6" s="96">
        <v>9.1999999999999993</v>
      </c>
      <c r="E6" s="90">
        <v>9.1999999999999993</v>
      </c>
      <c r="F6" s="89">
        <v>15.6</v>
      </c>
      <c r="G6" s="89">
        <v>12.4</v>
      </c>
      <c r="H6" s="96">
        <v>12.800000000000004</v>
      </c>
      <c r="I6" s="111">
        <v>20.399999999999999</v>
      </c>
      <c r="J6" s="89">
        <v>13.5</v>
      </c>
      <c r="K6" s="89">
        <v>7.7</v>
      </c>
      <c r="L6" s="96">
        <f>N6-SUM(I6:K6)</f>
        <v>4.6999999999999957</v>
      </c>
      <c r="M6" s="7"/>
      <c r="N6" s="140">
        <v>46.3</v>
      </c>
    </row>
    <row r="7" spans="1:15" x14ac:dyDescent="0.25">
      <c r="A7" t="s">
        <v>1</v>
      </c>
      <c r="C7" s="90">
        <v>38.799999999999997</v>
      </c>
      <c r="D7" s="96">
        <v>44.5</v>
      </c>
      <c r="E7" s="90">
        <v>39.299999999999997</v>
      </c>
      <c r="F7" s="89">
        <v>38.4</v>
      </c>
      <c r="G7" s="89">
        <v>38</v>
      </c>
      <c r="H7" s="96">
        <v>40.100000000000023</v>
      </c>
      <c r="I7" s="124">
        <v>30.9</v>
      </c>
      <c r="J7" s="112">
        <v>37</v>
      </c>
      <c r="K7" s="87">
        <v>39.5</v>
      </c>
      <c r="L7" s="87">
        <f>N7-SUM(I7:K7)</f>
        <v>33.5</v>
      </c>
      <c r="M7" s="7"/>
      <c r="N7" s="140">
        <v>140.9</v>
      </c>
    </row>
    <row r="8" spans="1:15" x14ac:dyDescent="0.25">
      <c r="A8" t="s">
        <v>70</v>
      </c>
      <c r="C8" s="90"/>
      <c r="D8" s="96"/>
      <c r="E8" s="90"/>
      <c r="F8" s="89"/>
      <c r="G8" s="89"/>
      <c r="H8" s="96"/>
      <c r="I8" s="124">
        <v>0.5</v>
      </c>
      <c r="J8" s="112">
        <v>0.5</v>
      </c>
      <c r="K8" s="87">
        <v>0.4</v>
      </c>
      <c r="L8" s="87">
        <f>N8-SUM(I8:K8)</f>
        <v>0.40000000000000013</v>
      </c>
      <c r="M8" s="7"/>
      <c r="N8" s="140">
        <v>1.8</v>
      </c>
    </row>
    <row r="9" spans="1:15" x14ac:dyDescent="0.25">
      <c r="A9" t="s">
        <v>2</v>
      </c>
      <c r="C9" s="90">
        <v>-1.1000000000000001</v>
      </c>
      <c r="D9" s="96">
        <v>-0.1</v>
      </c>
      <c r="E9" s="93">
        <v>-0.2</v>
      </c>
      <c r="F9" s="92">
        <v>-0.1</v>
      </c>
      <c r="G9" s="92">
        <v>-0.2</v>
      </c>
      <c r="H9" s="97">
        <v>-0.19999999999999996</v>
      </c>
      <c r="I9" s="90">
        <v>-0.8</v>
      </c>
      <c r="J9" s="89">
        <v>-0.4</v>
      </c>
      <c r="K9" s="89">
        <v>-0.1</v>
      </c>
      <c r="L9" s="8">
        <f>N9-SUM(I9:K9)</f>
        <v>-1.4</v>
      </c>
      <c r="M9" s="7"/>
      <c r="N9" s="140">
        <v>-2.7</v>
      </c>
    </row>
    <row r="10" spans="1:15" s="1" customFormat="1" x14ac:dyDescent="0.25">
      <c r="A10" s="29" t="s">
        <v>3</v>
      </c>
      <c r="B10" s="29"/>
      <c r="C10" s="116">
        <v>47.999999999999993</v>
      </c>
      <c r="D10" s="115">
        <v>53.6</v>
      </c>
      <c r="E10" s="94">
        <v>48.3</v>
      </c>
      <c r="F10" s="125">
        <v>53.9</v>
      </c>
      <c r="G10" s="125">
        <v>50.199999999999996</v>
      </c>
      <c r="H10" s="125">
        <v>52.700000000000024</v>
      </c>
      <c r="I10" s="116">
        <f>SUM(I6:I9)</f>
        <v>51</v>
      </c>
      <c r="J10" s="115">
        <f>SUM(J6:J9)</f>
        <v>50.6</v>
      </c>
      <c r="K10" s="115">
        <f>SUM(K6:K9)</f>
        <v>47.5</v>
      </c>
      <c r="L10" s="29">
        <f>SUM(L6:L9)</f>
        <v>37.199999999999996</v>
      </c>
      <c r="M10" s="66"/>
      <c r="N10" s="145">
        <f>SUM(N6:N9)</f>
        <v>186.3</v>
      </c>
      <c r="O10"/>
    </row>
    <row r="11" spans="1:15" ht="6.75" customHeight="1" x14ac:dyDescent="0.25">
      <c r="C11" s="90"/>
      <c r="D11" s="96"/>
      <c r="E11" s="90"/>
      <c r="F11" s="91"/>
      <c r="G11" s="96"/>
      <c r="H11" s="96"/>
      <c r="I11" s="90"/>
      <c r="J11" s="96"/>
      <c r="K11" s="8"/>
      <c r="L11" s="8"/>
      <c r="M11" s="7"/>
      <c r="N11" s="140"/>
    </row>
    <row r="12" spans="1:15" x14ac:dyDescent="0.25">
      <c r="A12" t="s">
        <v>4</v>
      </c>
      <c r="C12" s="111">
        <v>0.3</v>
      </c>
      <c r="D12" s="96">
        <v>0.1</v>
      </c>
      <c r="E12" s="90">
        <v>0.1</v>
      </c>
      <c r="F12" s="89">
        <v>0.1</v>
      </c>
      <c r="G12" s="89">
        <v>0.6</v>
      </c>
      <c r="H12" s="96">
        <v>1</v>
      </c>
      <c r="I12" s="90">
        <v>0.6</v>
      </c>
      <c r="J12" s="89">
        <v>0.4</v>
      </c>
      <c r="K12" s="89">
        <v>-0.1</v>
      </c>
      <c r="L12" s="8">
        <f>N12-SUM(I12:K12)</f>
        <v>9.9999999999999978E-2</v>
      </c>
      <c r="M12" s="7"/>
      <c r="N12" s="140">
        <v>1</v>
      </c>
    </row>
    <row r="13" spans="1:15" x14ac:dyDescent="0.25">
      <c r="A13" t="s">
        <v>72</v>
      </c>
      <c r="C13" s="111">
        <v>-28.1</v>
      </c>
      <c r="D13" s="96">
        <v>-29.3</v>
      </c>
      <c r="E13" s="90">
        <v>-33.9</v>
      </c>
      <c r="F13" s="89">
        <v>-35.200000000000003</v>
      </c>
      <c r="G13" s="89">
        <v>-33</v>
      </c>
      <c r="H13" s="96">
        <v>-35</v>
      </c>
      <c r="I13" s="90">
        <v>-20.8</v>
      </c>
      <c r="J13" s="89">
        <v>-23.9</v>
      </c>
      <c r="K13" s="89">
        <v>-15.4</v>
      </c>
      <c r="L13" s="8">
        <f>N13-SUM(I13:K13)</f>
        <v>-8.1000000000000014</v>
      </c>
      <c r="M13" s="7"/>
      <c r="N13" s="140">
        <v>-68.2</v>
      </c>
    </row>
    <row r="14" spans="1:15" x14ac:dyDescent="0.25">
      <c r="A14" t="s">
        <v>6</v>
      </c>
      <c r="C14" s="111">
        <v>-8.1999999999999993</v>
      </c>
      <c r="D14" s="96">
        <v>-7.2</v>
      </c>
      <c r="E14" s="93">
        <v>-6.8</v>
      </c>
      <c r="F14" s="92">
        <v>-7.2</v>
      </c>
      <c r="G14" s="92">
        <v>-6.9</v>
      </c>
      <c r="H14" s="97">
        <v>-7.7000000000000028</v>
      </c>
      <c r="I14" s="90">
        <v>-6.9</v>
      </c>
      <c r="J14" s="89">
        <v>-6</v>
      </c>
      <c r="K14" s="89">
        <v>-5.3</v>
      </c>
      <c r="L14" s="8">
        <f>N14-SUM(I14:K14)</f>
        <v>-5.5</v>
      </c>
      <c r="M14" s="7"/>
      <c r="N14" s="140">
        <v>-23.7</v>
      </c>
    </row>
    <row r="15" spans="1:15" s="1" customFormat="1" x14ac:dyDescent="0.25">
      <c r="A15" s="29" t="s">
        <v>7</v>
      </c>
      <c r="B15" s="29"/>
      <c r="C15" s="116">
        <v>11.999999999999989</v>
      </c>
      <c r="D15" s="115">
        <v>17.200000000000003</v>
      </c>
      <c r="E15" s="94">
        <v>7.7</v>
      </c>
      <c r="F15" s="125">
        <v>11.599999999999998</v>
      </c>
      <c r="G15" s="125">
        <v>10.899999999999997</v>
      </c>
      <c r="H15" s="125">
        <v>11.000000000000021</v>
      </c>
      <c r="I15" s="116">
        <f>SUM(I10:I14)</f>
        <v>23.9</v>
      </c>
      <c r="J15" s="115">
        <f>SUM(J10:J14)</f>
        <v>21.1</v>
      </c>
      <c r="K15" s="115">
        <f>SUM(K10:K14)</f>
        <v>26.7</v>
      </c>
      <c r="L15" s="29">
        <f>SUM(L10:L14)</f>
        <v>23.699999999999996</v>
      </c>
      <c r="M15" s="66"/>
      <c r="N15" s="145">
        <f>SUM(N10:N14)</f>
        <v>95.4</v>
      </c>
      <c r="O15"/>
    </row>
    <row r="16" spans="1:15" ht="6.75" customHeight="1" x14ac:dyDescent="0.25">
      <c r="C16" s="90"/>
      <c r="D16" s="96"/>
      <c r="E16" s="90"/>
      <c r="F16" s="91"/>
      <c r="G16" s="96"/>
      <c r="H16" s="96"/>
      <c r="I16" s="90"/>
      <c r="J16" s="96"/>
      <c r="K16" s="8"/>
      <c r="L16" s="8"/>
      <c r="M16" s="7"/>
      <c r="N16" s="140"/>
    </row>
    <row r="17" spans="1:15" x14ac:dyDescent="0.25">
      <c r="A17" t="s">
        <v>8</v>
      </c>
      <c r="C17" s="111">
        <v>-1.9</v>
      </c>
      <c r="D17" s="96">
        <v>-2.4</v>
      </c>
      <c r="E17" s="93">
        <v>-2.2000000000000002</v>
      </c>
      <c r="F17" s="92">
        <v>-2.1</v>
      </c>
      <c r="G17" s="92">
        <v>-2.2000000000000002</v>
      </c>
      <c r="H17" s="97">
        <v>-2.4999999999999991</v>
      </c>
      <c r="I17" s="90">
        <v>-3</v>
      </c>
      <c r="J17" s="89">
        <v>-2.2000000000000002</v>
      </c>
      <c r="K17" s="89">
        <v>-2.7</v>
      </c>
      <c r="L17" s="8">
        <f>N17-SUM(I17:K17)</f>
        <v>-2.9000000000000004</v>
      </c>
      <c r="M17" s="7"/>
      <c r="N17" s="140">
        <v>-10.8</v>
      </c>
    </row>
    <row r="18" spans="1:15" s="1" customFormat="1" x14ac:dyDescent="0.25">
      <c r="A18" s="29" t="s">
        <v>9</v>
      </c>
      <c r="B18" s="29"/>
      <c r="C18" s="116">
        <v>10.099999999999989</v>
      </c>
      <c r="D18" s="115">
        <v>14.800000000000002</v>
      </c>
      <c r="E18" s="94">
        <v>5.5</v>
      </c>
      <c r="F18" s="125">
        <v>9.4999999999999982</v>
      </c>
      <c r="G18" s="125">
        <v>8.6999999999999957</v>
      </c>
      <c r="H18" s="125">
        <v>8.5000000000000213</v>
      </c>
      <c r="I18" s="116">
        <f>SUM(I15:I17)</f>
        <v>20.9</v>
      </c>
      <c r="J18" s="115">
        <f>SUM(J15:J17)</f>
        <v>18.900000000000002</v>
      </c>
      <c r="K18" s="115">
        <f>SUM(K15:K17)</f>
        <v>24</v>
      </c>
      <c r="L18" s="29">
        <f>SUM(L15:L17)</f>
        <v>20.799999999999997</v>
      </c>
      <c r="M18" s="66"/>
      <c r="N18" s="145">
        <f>SUM(N15:N17)</f>
        <v>84.600000000000009</v>
      </c>
      <c r="O18"/>
    </row>
    <row r="19" spans="1:15" ht="6.75" customHeight="1" x14ac:dyDescent="0.25">
      <c r="C19" s="90"/>
      <c r="D19" s="96"/>
      <c r="E19" s="90"/>
      <c r="F19" s="91"/>
      <c r="G19" s="96"/>
      <c r="H19" s="96"/>
      <c r="I19" s="90"/>
      <c r="J19" s="96"/>
      <c r="K19" s="8"/>
      <c r="L19" s="8"/>
      <c r="M19" s="7"/>
      <c r="N19" s="140"/>
    </row>
    <row r="20" spans="1:15" x14ac:dyDescent="0.25">
      <c r="A20" t="s">
        <v>25</v>
      </c>
      <c r="C20" s="90">
        <v>1.1000000000000001</v>
      </c>
      <c r="D20" s="148">
        <v>0</v>
      </c>
      <c r="E20" s="90">
        <v>9.1999999999999993</v>
      </c>
      <c r="F20" s="89">
        <v>-0.1</v>
      </c>
      <c r="G20" s="89">
        <v>2.4</v>
      </c>
      <c r="H20" s="96">
        <v>9.9999999999999645E-2</v>
      </c>
      <c r="I20" s="90">
        <v>-5.0999999999999996</v>
      </c>
      <c r="J20" s="89">
        <v>3.4</v>
      </c>
      <c r="K20" s="89">
        <v>4.0999999999999996</v>
      </c>
      <c r="L20" s="8">
        <f>N20-SUM(I20:K20)</f>
        <v>0</v>
      </c>
      <c r="M20" s="7"/>
      <c r="N20" s="140">
        <v>2.4</v>
      </c>
    </row>
    <row r="21" spans="1:15" x14ac:dyDescent="0.25">
      <c r="A21" t="s">
        <v>26</v>
      </c>
      <c r="C21" s="90">
        <v>-3</v>
      </c>
      <c r="D21" s="96">
        <v>-3.1</v>
      </c>
      <c r="E21" s="90">
        <v>-3.2</v>
      </c>
      <c r="F21" s="89">
        <v>-3.2</v>
      </c>
      <c r="G21" s="89">
        <v>-3.6</v>
      </c>
      <c r="H21" s="96">
        <v>-3.5</v>
      </c>
      <c r="I21" s="90">
        <v>-15</v>
      </c>
      <c r="J21" s="89">
        <v>-16.3</v>
      </c>
      <c r="K21" s="89">
        <v>-15.5</v>
      </c>
      <c r="L21" s="8">
        <f>N21-SUM(I21:K21)</f>
        <v>-17.200000000000003</v>
      </c>
      <c r="M21" s="7"/>
      <c r="N21" s="140">
        <v>-64</v>
      </c>
    </row>
    <row r="22" spans="1:15" x14ac:dyDescent="0.25">
      <c r="A22" t="s">
        <v>10</v>
      </c>
      <c r="C22" s="111">
        <v>-4.8</v>
      </c>
      <c r="D22" s="96">
        <v>0.6</v>
      </c>
      <c r="E22" s="93">
        <v>2.7</v>
      </c>
      <c r="F22" s="92">
        <v>0.5</v>
      </c>
      <c r="G22" s="92">
        <v>0.5</v>
      </c>
      <c r="H22" s="97">
        <v>0.29999999999999982</v>
      </c>
      <c r="I22" s="90">
        <v>0.6</v>
      </c>
      <c r="J22" s="89">
        <v>0.1</v>
      </c>
      <c r="K22" s="89">
        <v>-0.9</v>
      </c>
      <c r="L22" s="8">
        <f>N22-SUM(I22:K22)</f>
        <v>0</v>
      </c>
      <c r="M22" s="7"/>
      <c r="N22" s="140">
        <v>-0.2</v>
      </c>
    </row>
    <row r="23" spans="1:15" s="1" customFormat="1" x14ac:dyDescent="0.25">
      <c r="A23" s="29" t="s">
        <v>11</v>
      </c>
      <c r="B23" s="29"/>
      <c r="C23" s="116">
        <v>3.3999999999999888</v>
      </c>
      <c r="D23" s="115">
        <v>12.300000000000002</v>
      </c>
      <c r="E23" s="94">
        <v>14.2</v>
      </c>
      <c r="F23" s="125">
        <v>6.6999999999999984</v>
      </c>
      <c r="G23" s="125">
        <v>7.9999999999999964</v>
      </c>
      <c r="H23" s="125">
        <v>5.4000000000000208</v>
      </c>
      <c r="I23" s="116">
        <f>SUM(I18:I22)</f>
        <v>1.399999999999999</v>
      </c>
      <c r="J23" s="115">
        <f>SUM(J18:J22)</f>
        <v>6.1</v>
      </c>
      <c r="K23" s="115">
        <f>SUM(K18:K22)</f>
        <v>11.700000000000001</v>
      </c>
      <c r="L23" s="29">
        <f>SUM(L18:L22)</f>
        <v>3.5999999999999943</v>
      </c>
      <c r="M23" s="66"/>
      <c r="N23" s="145">
        <f>SUM(N18:N22)</f>
        <v>22.800000000000015</v>
      </c>
      <c r="O23"/>
    </row>
    <row r="24" spans="1:15" ht="6.75" customHeight="1" x14ac:dyDescent="0.25">
      <c r="C24" s="90"/>
      <c r="D24" s="96"/>
      <c r="E24" s="90"/>
      <c r="F24" s="91"/>
      <c r="G24" s="126"/>
      <c r="H24" s="96"/>
      <c r="I24" s="90"/>
      <c r="J24" s="96"/>
      <c r="K24" s="8"/>
      <c r="L24" s="8"/>
      <c r="M24" s="7"/>
      <c r="N24" s="140"/>
    </row>
    <row r="25" spans="1:15" ht="15" customHeight="1" x14ac:dyDescent="0.25">
      <c r="A25" t="s">
        <v>24</v>
      </c>
      <c r="C25" s="174">
        <v>0</v>
      </c>
      <c r="D25" s="148">
        <v>0</v>
      </c>
      <c r="E25" s="170">
        <v>0</v>
      </c>
      <c r="F25" s="166">
        <v>0</v>
      </c>
      <c r="G25" s="166">
        <v>0</v>
      </c>
      <c r="H25" s="148">
        <v>0</v>
      </c>
      <c r="I25" s="170">
        <v>0</v>
      </c>
      <c r="J25" s="166">
        <v>0</v>
      </c>
      <c r="K25" s="166">
        <v>0</v>
      </c>
      <c r="L25" s="8">
        <f>N25-SUM(I25:K25)</f>
        <v>0</v>
      </c>
      <c r="M25" s="7"/>
      <c r="N25" s="140">
        <v>0</v>
      </c>
    </row>
    <row r="26" spans="1:15" x14ac:dyDescent="0.25">
      <c r="A26" t="s">
        <v>12</v>
      </c>
      <c r="C26" s="111">
        <v>0.8</v>
      </c>
      <c r="D26" s="96">
        <v>1.6</v>
      </c>
      <c r="E26" s="90">
        <v>2.5</v>
      </c>
      <c r="F26" s="89">
        <v>0.7</v>
      </c>
      <c r="G26" s="89">
        <v>1.7</v>
      </c>
      <c r="H26" s="96">
        <v>1</v>
      </c>
      <c r="I26" s="90">
        <v>1</v>
      </c>
      <c r="J26" s="89">
        <v>0.8</v>
      </c>
      <c r="K26" s="166">
        <v>0</v>
      </c>
      <c r="L26" s="8">
        <f>N26-SUM(I26:K26)</f>
        <v>-0.9</v>
      </c>
      <c r="M26" s="7"/>
      <c r="N26" s="140">
        <v>0.9</v>
      </c>
    </row>
    <row r="27" spans="1:15" x14ac:dyDescent="0.25">
      <c r="A27" t="s">
        <v>13</v>
      </c>
      <c r="C27" s="111">
        <v>-1.9</v>
      </c>
      <c r="D27" s="96">
        <v>-2.2000000000000002</v>
      </c>
      <c r="E27" s="93">
        <v>-1.9</v>
      </c>
      <c r="F27" s="92">
        <v>-4.0999999999999996</v>
      </c>
      <c r="G27" s="92">
        <v>-3.2</v>
      </c>
      <c r="H27" s="97">
        <v>-0.90000000000000036</v>
      </c>
      <c r="I27" s="90">
        <v>-6.8</v>
      </c>
      <c r="J27" s="89">
        <v>-5.9</v>
      </c>
      <c r="K27" s="89">
        <v>-5.7</v>
      </c>
      <c r="L27" s="8">
        <f>N27-SUM(I27:K27)</f>
        <v>-0.5</v>
      </c>
      <c r="M27" s="7"/>
      <c r="N27" s="140">
        <v>-18.899999999999999</v>
      </c>
    </row>
    <row r="28" spans="1:15" s="1" customFormat="1" x14ac:dyDescent="0.25">
      <c r="A28" s="29" t="s">
        <v>14</v>
      </c>
      <c r="B28" s="29"/>
      <c r="C28" s="116">
        <v>2.2999999999999887</v>
      </c>
      <c r="D28" s="115">
        <v>11.700000000000003</v>
      </c>
      <c r="E28" s="94">
        <v>14.799999999999999</v>
      </c>
      <c r="F28" s="125">
        <v>3.2999999999999989</v>
      </c>
      <c r="G28" s="125">
        <v>6.4999999999999956</v>
      </c>
      <c r="H28" s="125">
        <v>5.5000000000000204</v>
      </c>
      <c r="I28" s="116">
        <f>SUM(I23:I27)</f>
        <v>-4.4000000000000004</v>
      </c>
      <c r="J28" s="115">
        <f>SUM(J23:J27)</f>
        <v>0.99999999999999911</v>
      </c>
      <c r="K28" s="115">
        <f>SUM(K23:K27)</f>
        <v>6.0000000000000009</v>
      </c>
      <c r="L28" s="29">
        <f>SUM(L23:L27)</f>
        <v>2.1999999999999944</v>
      </c>
      <c r="M28" s="66"/>
      <c r="N28" s="146">
        <f>SUM(N23:N27)</f>
        <v>4.8000000000000149</v>
      </c>
      <c r="O28"/>
    </row>
    <row r="29" spans="1:15" ht="6.75" customHeight="1" x14ac:dyDescent="0.25">
      <c r="C29" s="90"/>
      <c r="D29" s="96"/>
      <c r="E29" s="90"/>
      <c r="F29" s="91"/>
      <c r="G29" s="96"/>
      <c r="H29" s="96"/>
      <c r="I29" s="90"/>
      <c r="J29" s="96"/>
      <c r="K29" s="8"/>
      <c r="L29" s="8"/>
      <c r="M29" s="7"/>
      <c r="N29" s="140"/>
    </row>
    <row r="30" spans="1:15" x14ac:dyDescent="0.25">
      <c r="A30" t="s">
        <v>15</v>
      </c>
      <c r="C30" s="111">
        <v>0.9</v>
      </c>
      <c r="D30" s="148">
        <v>0</v>
      </c>
      <c r="E30" s="93">
        <v>-0.2</v>
      </c>
      <c r="F30" s="92">
        <v>-0.2</v>
      </c>
      <c r="G30" s="92">
        <v>-0.1</v>
      </c>
      <c r="H30" s="97">
        <v>-9.9999999999999978E-2</v>
      </c>
      <c r="I30" s="90">
        <v>-0.3</v>
      </c>
      <c r="J30" s="89">
        <v>-0.1</v>
      </c>
      <c r="K30" s="89">
        <v>-0.3</v>
      </c>
      <c r="L30" s="8">
        <f>N30-SUM(I30:K30)</f>
        <v>0</v>
      </c>
      <c r="M30" s="7"/>
      <c r="N30" s="140">
        <v>-0.7</v>
      </c>
    </row>
    <row r="31" spans="1:15" s="1" customFormat="1" x14ac:dyDescent="0.25">
      <c r="A31" s="23" t="s">
        <v>16</v>
      </c>
      <c r="B31" s="23"/>
      <c r="C31" s="119">
        <v>3.1999999999999886</v>
      </c>
      <c r="D31" s="105">
        <v>11.700000000000003</v>
      </c>
      <c r="E31" s="107">
        <v>14.6</v>
      </c>
      <c r="F31" s="106">
        <v>3.0999999999999988</v>
      </c>
      <c r="G31" s="106">
        <v>6.3999999999999959</v>
      </c>
      <c r="H31" s="106">
        <v>5.4000000000000208</v>
      </c>
      <c r="I31" s="119">
        <f>SUM(I28:I30)</f>
        <v>-4.7</v>
      </c>
      <c r="J31" s="105">
        <f>SUM(J28:J30)</f>
        <v>0.89999999999999913</v>
      </c>
      <c r="K31" s="105">
        <f>SUM(K28:K30)</f>
        <v>5.7000000000000011</v>
      </c>
      <c r="L31" s="23">
        <f>SUM(L28:L30)</f>
        <v>2.1999999999999944</v>
      </c>
      <c r="M31" s="66"/>
      <c r="N31" s="147">
        <f>SUM(N28:N30)</f>
        <v>4.1000000000000147</v>
      </c>
      <c r="O31"/>
    </row>
    <row r="32" spans="1:15" x14ac:dyDescent="0.25">
      <c r="C32" s="90"/>
      <c r="D32" s="96"/>
      <c r="E32" s="93"/>
      <c r="F32" s="97"/>
      <c r="G32" s="97"/>
      <c r="H32" s="97"/>
      <c r="I32" s="90"/>
      <c r="J32" s="96"/>
      <c r="K32" s="8"/>
      <c r="L32" s="8"/>
      <c r="M32" s="7"/>
      <c r="N32" s="140"/>
    </row>
    <row r="33" spans="1:15" hidden="1" x14ac:dyDescent="0.25">
      <c r="A33" t="s">
        <v>21</v>
      </c>
      <c r="C33" s="90"/>
      <c r="D33" s="96"/>
      <c r="E33" s="90"/>
      <c r="F33" s="91"/>
      <c r="G33" s="96"/>
      <c r="H33" s="96"/>
      <c r="I33" s="90"/>
      <c r="J33" s="96"/>
      <c r="K33" s="8"/>
      <c r="L33" s="8"/>
      <c r="M33" s="7"/>
      <c r="N33" s="140"/>
    </row>
    <row r="34" spans="1:15" hidden="1" x14ac:dyDescent="0.25">
      <c r="A34" t="s">
        <v>25</v>
      </c>
      <c r="C34" s="90"/>
      <c r="D34" s="96"/>
      <c r="E34" s="90">
        <v>9.1999999999999993</v>
      </c>
      <c r="F34" s="91"/>
      <c r="G34" s="96"/>
      <c r="H34" s="96"/>
      <c r="I34" s="90"/>
      <c r="J34" s="121"/>
      <c r="K34" s="15"/>
      <c r="L34" s="8"/>
      <c r="M34" s="7"/>
      <c r="N34" s="140"/>
    </row>
    <row r="35" spans="1:15" hidden="1" x14ac:dyDescent="0.25">
      <c r="A35" t="s">
        <v>27</v>
      </c>
      <c r="C35" s="90"/>
      <c r="D35" s="96"/>
      <c r="E35" s="90">
        <v>0</v>
      </c>
      <c r="F35" s="91"/>
      <c r="G35" s="96"/>
      <c r="H35" s="96"/>
      <c r="I35" s="90"/>
      <c r="J35" s="121"/>
      <c r="K35" s="15"/>
      <c r="L35" s="8"/>
      <c r="M35" s="7"/>
      <c r="N35" s="140"/>
    </row>
    <row r="36" spans="1:15" s="1" customFormat="1" x14ac:dyDescent="0.25">
      <c r="A36" s="23" t="s">
        <v>22</v>
      </c>
      <c r="B36" s="23"/>
      <c r="C36" s="119">
        <v>6.8</v>
      </c>
      <c r="D36" s="105">
        <v>11.7</v>
      </c>
      <c r="E36" s="107">
        <v>5.4</v>
      </c>
      <c r="F36" s="106">
        <v>3.1999999999999988</v>
      </c>
      <c r="G36" s="106">
        <v>3.999999999999996</v>
      </c>
      <c r="H36" s="106">
        <v>5.3000000000000211</v>
      </c>
      <c r="I36" s="119">
        <f>I31-I20</f>
        <v>0.39999999999999947</v>
      </c>
      <c r="J36" s="105">
        <f>J31-J20</f>
        <v>-2.5000000000000009</v>
      </c>
      <c r="K36" s="105">
        <f>K31-K20</f>
        <v>1.6000000000000014</v>
      </c>
      <c r="L36" s="23">
        <f>L31-L20</f>
        <v>2.1999999999999944</v>
      </c>
      <c r="M36" s="66"/>
      <c r="N36" s="147">
        <f>N31-N20</f>
        <v>1.7000000000000148</v>
      </c>
      <c r="O36"/>
    </row>
    <row r="37" spans="1:15" x14ac:dyDescent="0.25">
      <c r="E37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ignoredErrors>
    <ignoredError sqref="L6:L3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selection activeCell="K15" sqref="K15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12" width="10.7109375" customWidth="1"/>
    <col min="13" max="13" width="9.140625" customWidth="1"/>
    <col min="14" max="14" width="0" hidden="1" customWidth="1"/>
    <col min="15" max="17" width="9.140625" style="16" customWidth="1"/>
  </cols>
  <sheetData>
    <row r="1" spans="1:18" ht="46.5" customHeight="1" x14ac:dyDescent="0.25">
      <c r="A1" s="4"/>
      <c r="B1" s="4"/>
      <c r="C1" s="68"/>
      <c r="D1" s="4"/>
      <c r="E1" s="4"/>
      <c r="F1" s="4"/>
      <c r="G1" s="4"/>
      <c r="H1" s="4"/>
      <c r="I1" s="4"/>
      <c r="J1" s="4"/>
      <c r="K1" s="4"/>
      <c r="L1" s="4"/>
      <c r="N1" s="91"/>
    </row>
    <row r="2" spans="1:18" ht="19.5" thickBot="1" x14ac:dyDescent="0.35">
      <c r="A2" s="50" t="s">
        <v>74</v>
      </c>
      <c r="N2" s="143"/>
    </row>
    <row r="3" spans="1:18" ht="15.75" thickBot="1" x14ac:dyDescent="0.3">
      <c r="C3" s="178">
        <v>2017</v>
      </c>
      <c r="D3" s="179"/>
      <c r="E3" s="178">
        <v>2018</v>
      </c>
      <c r="F3" s="179"/>
      <c r="G3" s="179"/>
      <c r="H3" s="180"/>
      <c r="I3" s="178">
        <v>2019</v>
      </c>
      <c r="J3" s="179"/>
      <c r="K3" s="179"/>
      <c r="L3" s="180"/>
      <c r="N3" s="138">
        <v>2019</v>
      </c>
    </row>
    <row r="4" spans="1:18" ht="15.75" thickBot="1" x14ac:dyDescent="0.3">
      <c r="A4" s="3" t="s">
        <v>23</v>
      </c>
      <c r="B4" s="4"/>
      <c r="C4" s="59" t="s">
        <v>19</v>
      </c>
      <c r="D4" s="65" t="s">
        <v>20</v>
      </c>
      <c r="E4" s="77" t="s">
        <v>17</v>
      </c>
      <c r="F4" s="78" t="s">
        <v>18</v>
      </c>
      <c r="G4" s="78" t="s">
        <v>19</v>
      </c>
      <c r="H4" s="79" t="s">
        <v>20</v>
      </c>
      <c r="I4" s="83" t="s">
        <v>17</v>
      </c>
      <c r="J4" s="84" t="s">
        <v>65</v>
      </c>
      <c r="K4" s="84" t="s">
        <v>19</v>
      </c>
      <c r="L4" s="85" t="s">
        <v>20</v>
      </c>
      <c r="N4" s="139" t="s">
        <v>73</v>
      </c>
      <c r="O4" s="82"/>
    </row>
    <row r="5" spans="1:18" x14ac:dyDescent="0.25">
      <c r="A5" s="11"/>
      <c r="B5" s="8"/>
      <c r="C5" s="61"/>
      <c r="D5" s="9"/>
      <c r="E5" s="5"/>
      <c r="F5" s="8"/>
      <c r="G5" s="8"/>
      <c r="H5" s="8"/>
      <c r="I5" s="5"/>
      <c r="J5" s="8"/>
      <c r="K5" s="8"/>
      <c r="L5" s="8"/>
      <c r="M5" s="7"/>
      <c r="N5" s="142"/>
    </row>
    <row r="6" spans="1:18" x14ac:dyDescent="0.25">
      <c r="A6" t="s">
        <v>0</v>
      </c>
      <c r="C6" s="111">
        <v>347.9</v>
      </c>
      <c r="D6" s="127">
        <v>418.2</v>
      </c>
      <c r="E6" s="90">
        <v>480.5</v>
      </c>
      <c r="F6" s="89">
        <v>502.2</v>
      </c>
      <c r="G6" s="96">
        <v>495.3</v>
      </c>
      <c r="H6" s="96">
        <v>512.79999999999995</v>
      </c>
      <c r="I6" s="90">
        <v>510.6</v>
      </c>
      <c r="J6" s="89">
        <v>508.4</v>
      </c>
      <c r="K6" s="89">
        <v>538.5</v>
      </c>
      <c r="L6" s="96">
        <f>N6-SUM(I6:K6)</f>
        <v>508.09999999999991</v>
      </c>
      <c r="M6" s="7"/>
      <c r="N6" s="140">
        <v>2065.6</v>
      </c>
    </row>
    <row r="7" spans="1:18" x14ac:dyDescent="0.25">
      <c r="A7" t="s">
        <v>1</v>
      </c>
      <c r="C7" s="174">
        <v>0</v>
      </c>
      <c r="D7" s="173">
        <v>0</v>
      </c>
      <c r="E7" s="170">
        <v>0</v>
      </c>
      <c r="F7" s="166">
        <v>0</v>
      </c>
      <c r="G7" s="148">
        <v>0</v>
      </c>
      <c r="H7" s="148">
        <v>0</v>
      </c>
      <c r="I7" s="170">
        <v>0</v>
      </c>
      <c r="J7" s="89">
        <v>6.5</v>
      </c>
      <c r="K7" s="89">
        <v>32.1</v>
      </c>
      <c r="L7" s="96">
        <f>N7-SUM(I7:K7)</f>
        <v>-38.6</v>
      </c>
      <c r="M7" s="7"/>
      <c r="N7" s="140">
        <v>0</v>
      </c>
    </row>
    <row r="8" spans="1:18" x14ac:dyDescent="0.25">
      <c r="A8" t="s">
        <v>70</v>
      </c>
      <c r="C8" s="111"/>
      <c r="D8" s="127"/>
      <c r="E8" s="90"/>
      <c r="F8" s="89"/>
      <c r="G8" s="96"/>
      <c r="H8" s="96"/>
      <c r="I8" s="170">
        <v>0</v>
      </c>
      <c r="J8" s="166">
        <v>0</v>
      </c>
      <c r="K8" s="148">
        <v>0</v>
      </c>
      <c r="L8" s="148">
        <f>N8-SUM(I8:K8)</f>
        <v>0</v>
      </c>
      <c r="M8" s="7"/>
      <c r="N8" s="140">
        <v>0</v>
      </c>
    </row>
    <row r="9" spans="1:18" x14ac:dyDescent="0.25">
      <c r="A9" t="s">
        <v>2</v>
      </c>
      <c r="C9" s="111">
        <v>-156.69999999999999</v>
      </c>
      <c r="D9" s="128">
        <v>-173.6</v>
      </c>
      <c r="E9" s="90">
        <v>-209</v>
      </c>
      <c r="F9" s="92">
        <v>-205.9</v>
      </c>
      <c r="G9" s="97">
        <v>-205.7</v>
      </c>
      <c r="H9" s="97">
        <v>-205.30000000000007</v>
      </c>
      <c r="I9" s="90">
        <v>-231.6</v>
      </c>
      <c r="J9" s="92">
        <v>-233.2</v>
      </c>
      <c r="K9" s="97">
        <v>-223.6</v>
      </c>
      <c r="L9" s="97">
        <f>N9-SUM(I9:K9)</f>
        <v>-204.39999999999998</v>
      </c>
      <c r="M9" s="7"/>
      <c r="N9" s="140">
        <v>-892.8</v>
      </c>
    </row>
    <row r="10" spans="1:18" s="1" customFormat="1" x14ac:dyDescent="0.25">
      <c r="A10" s="29" t="s">
        <v>3</v>
      </c>
      <c r="B10" s="29"/>
      <c r="C10" s="116">
        <v>191.2</v>
      </c>
      <c r="D10" s="129">
        <v>244.6</v>
      </c>
      <c r="E10" s="116">
        <v>271.5</v>
      </c>
      <c r="F10" s="88">
        <v>296.29999999999995</v>
      </c>
      <c r="G10" s="88">
        <v>289.60000000000002</v>
      </c>
      <c r="H10" s="88">
        <v>307.49999999999989</v>
      </c>
      <c r="I10" s="116">
        <f>SUM(I6:I9)</f>
        <v>279</v>
      </c>
      <c r="J10" s="88">
        <f>SUM(J6:J9)</f>
        <v>281.7</v>
      </c>
      <c r="K10" s="88">
        <f>SUM(K6:K9)</f>
        <v>347</v>
      </c>
      <c r="L10" s="88">
        <f>SUM(L6:L9)</f>
        <v>265.09999999999991</v>
      </c>
      <c r="M10" s="7"/>
      <c r="N10" s="145">
        <f>SUM(N6:N9)</f>
        <v>1172.8</v>
      </c>
      <c r="O10" s="16"/>
      <c r="P10" s="16"/>
      <c r="Q10" s="16"/>
      <c r="R10"/>
    </row>
    <row r="11" spans="1:18" ht="6.75" customHeight="1" x14ac:dyDescent="0.25">
      <c r="C11" s="111"/>
      <c r="D11" s="128"/>
      <c r="E11" s="90"/>
      <c r="F11" s="96"/>
      <c r="G11" s="96"/>
      <c r="H11" s="96"/>
      <c r="I11" s="90"/>
      <c r="J11" s="96"/>
      <c r="K11" s="96"/>
      <c r="L11" s="96"/>
      <c r="M11" s="7"/>
      <c r="N11" s="140"/>
    </row>
    <row r="12" spans="1:18" x14ac:dyDescent="0.25">
      <c r="A12" t="s">
        <v>4</v>
      </c>
      <c r="C12" s="111">
        <v>2.5</v>
      </c>
      <c r="D12" s="128">
        <v>2.2000000000000002</v>
      </c>
      <c r="E12" s="90">
        <v>0.6</v>
      </c>
      <c r="F12" s="89">
        <v>0.1</v>
      </c>
      <c r="G12" s="96">
        <v>0.2</v>
      </c>
      <c r="H12" s="96">
        <v>0.10000000000000009</v>
      </c>
      <c r="I12" s="170">
        <v>0</v>
      </c>
      <c r="J12" s="166">
        <v>0</v>
      </c>
      <c r="K12" s="96">
        <v>0.2</v>
      </c>
      <c r="L12" s="96">
        <f>N12-SUM(I12:K12)</f>
        <v>0.2</v>
      </c>
      <c r="M12" s="7"/>
      <c r="N12" s="140">
        <v>0.4</v>
      </c>
    </row>
    <row r="13" spans="1:18" x14ac:dyDescent="0.25">
      <c r="A13" t="s">
        <v>72</v>
      </c>
      <c r="C13" s="111">
        <v>-190.7</v>
      </c>
      <c r="D13" s="127">
        <v>-222.8</v>
      </c>
      <c r="E13" s="90">
        <v>-259.2</v>
      </c>
      <c r="F13" s="89">
        <v>-278.7</v>
      </c>
      <c r="G13" s="96">
        <v>-278.3</v>
      </c>
      <c r="H13" s="96">
        <v>-280.79999999999995</v>
      </c>
      <c r="I13" s="90">
        <v>-268.10000000000002</v>
      </c>
      <c r="J13" s="89">
        <v>-274.2</v>
      </c>
      <c r="K13" s="96">
        <v>-328.6</v>
      </c>
      <c r="L13" s="96">
        <f>N13-SUM(I13:K13)</f>
        <v>-235.39999999999998</v>
      </c>
      <c r="M13" s="7"/>
      <c r="N13" s="140">
        <v>-1106.3</v>
      </c>
    </row>
    <row r="14" spans="1:18" x14ac:dyDescent="0.25">
      <c r="A14" t="s">
        <v>6</v>
      </c>
      <c r="C14" s="174">
        <v>0</v>
      </c>
      <c r="D14" s="173">
        <v>0</v>
      </c>
      <c r="E14" s="170">
        <v>0</v>
      </c>
      <c r="F14" s="169">
        <v>0</v>
      </c>
      <c r="G14" s="155">
        <v>0</v>
      </c>
      <c r="H14" s="155">
        <v>0</v>
      </c>
      <c r="I14" s="170">
        <v>0</v>
      </c>
      <c r="J14" s="169">
        <v>0</v>
      </c>
      <c r="K14" s="155">
        <v>0</v>
      </c>
      <c r="L14" s="155">
        <f>N14-SUM(I14:K14)</f>
        <v>0</v>
      </c>
      <c r="M14" s="7"/>
      <c r="N14" s="140">
        <v>0</v>
      </c>
    </row>
    <row r="15" spans="1:18" s="1" customFormat="1" x14ac:dyDescent="0.25">
      <c r="A15" s="29" t="s">
        <v>7</v>
      </c>
      <c r="B15" s="29"/>
      <c r="C15" s="116">
        <v>3</v>
      </c>
      <c r="D15" s="129">
        <v>23.999999999999972</v>
      </c>
      <c r="E15" s="116">
        <v>12.900000000000034</v>
      </c>
      <c r="F15" s="88">
        <v>17.699999999999989</v>
      </c>
      <c r="G15" s="88">
        <v>11.5</v>
      </c>
      <c r="H15" s="88">
        <v>26.799999999999955</v>
      </c>
      <c r="I15" s="116">
        <f>SUM(I10:I14)</f>
        <v>10.899999999999977</v>
      </c>
      <c r="J15" s="88">
        <f>SUM(J10:J14)</f>
        <v>7.5</v>
      </c>
      <c r="K15" s="88">
        <f>SUM(K10:K14)</f>
        <v>18.599999999999966</v>
      </c>
      <c r="L15" s="88">
        <f>SUM(L10:L14)</f>
        <v>29.89999999999992</v>
      </c>
      <c r="M15" s="7"/>
      <c r="N15" s="145">
        <f>SUM(N10:N14)</f>
        <v>66.900000000000091</v>
      </c>
      <c r="O15" s="16"/>
      <c r="P15" s="16"/>
      <c r="Q15" s="16"/>
      <c r="R15"/>
    </row>
    <row r="16" spans="1:18" ht="6.75" customHeight="1" x14ac:dyDescent="0.25">
      <c r="C16" s="111"/>
      <c r="D16" s="128"/>
      <c r="E16" s="90"/>
      <c r="F16" s="96"/>
      <c r="G16" s="96"/>
      <c r="H16" s="96"/>
      <c r="I16" s="90"/>
      <c r="J16" s="96"/>
      <c r="K16" s="96"/>
      <c r="L16" s="96"/>
      <c r="M16" s="7"/>
      <c r="N16" s="140"/>
    </row>
    <row r="17" spans="1:18" x14ac:dyDescent="0.25">
      <c r="A17" t="s">
        <v>8</v>
      </c>
      <c r="C17" s="111">
        <v>-7.6</v>
      </c>
      <c r="D17" s="128">
        <v>-9.5</v>
      </c>
      <c r="E17" s="90">
        <v>-8.8000000000000007</v>
      </c>
      <c r="F17" s="92">
        <v>-8.6</v>
      </c>
      <c r="G17" s="97">
        <v>-8.8000000000000007</v>
      </c>
      <c r="H17" s="97">
        <v>-9.6999999999999993</v>
      </c>
      <c r="I17" s="90">
        <v>-10</v>
      </c>
      <c r="J17" s="92">
        <v>-8.8000000000000007</v>
      </c>
      <c r="K17" s="97">
        <v>-9.3000000000000007</v>
      </c>
      <c r="L17" s="97">
        <f>N17-SUM(I17:K17)</f>
        <v>-10.5</v>
      </c>
      <c r="M17" s="7"/>
      <c r="N17" s="140">
        <v>-38.6</v>
      </c>
    </row>
    <row r="18" spans="1:18" s="1" customFormat="1" x14ac:dyDescent="0.25">
      <c r="A18" s="29" t="s">
        <v>9</v>
      </c>
      <c r="B18" s="29"/>
      <c r="C18" s="116">
        <v>-4.5999999999999996</v>
      </c>
      <c r="D18" s="129">
        <v>14.499999999999972</v>
      </c>
      <c r="E18" s="116">
        <v>4.1000000000000334</v>
      </c>
      <c r="F18" s="88">
        <v>9.099999999999989</v>
      </c>
      <c r="G18" s="88">
        <v>2.6999999999999993</v>
      </c>
      <c r="H18" s="88">
        <v>17.099999999999955</v>
      </c>
      <c r="I18" s="116">
        <f>SUM(I15:I17)</f>
        <v>0.89999999999997726</v>
      </c>
      <c r="J18" s="88">
        <f>SUM(J15:J17)</f>
        <v>-1.3000000000000007</v>
      </c>
      <c r="K18" s="88">
        <f>SUM(K15:K17)</f>
        <v>9.2999999999999652</v>
      </c>
      <c r="L18" s="88">
        <f>SUM(L15:L17)</f>
        <v>19.39999999999992</v>
      </c>
      <c r="M18" s="7"/>
      <c r="N18" s="145">
        <f>SUM(N15:N17)</f>
        <v>28.30000000000009</v>
      </c>
      <c r="O18" s="16"/>
      <c r="P18" s="16"/>
      <c r="Q18" s="16"/>
      <c r="R18"/>
    </row>
    <row r="19" spans="1:18" ht="6.75" customHeight="1" x14ac:dyDescent="0.25">
      <c r="C19" s="111"/>
      <c r="D19" s="128"/>
      <c r="E19" s="90"/>
      <c r="F19" s="96"/>
      <c r="G19" s="96"/>
      <c r="H19" s="96"/>
      <c r="I19" s="90"/>
      <c r="J19" s="96"/>
      <c r="K19" s="96"/>
      <c r="L19" s="96"/>
      <c r="M19" s="7"/>
      <c r="N19" s="140"/>
    </row>
    <row r="20" spans="1:18" x14ac:dyDescent="0.25">
      <c r="A20" t="s">
        <v>25</v>
      </c>
      <c r="C20" s="174">
        <v>0</v>
      </c>
      <c r="D20" s="175">
        <v>0</v>
      </c>
      <c r="E20" s="170">
        <v>0</v>
      </c>
      <c r="F20" s="166">
        <v>0</v>
      </c>
      <c r="G20" s="148">
        <v>0</v>
      </c>
      <c r="H20" s="148">
        <v>0</v>
      </c>
      <c r="I20" s="170">
        <v>0</v>
      </c>
      <c r="J20" s="166">
        <v>0</v>
      </c>
      <c r="K20" s="148">
        <v>0</v>
      </c>
      <c r="L20" s="148">
        <f>N20-SUM(I20:K20)</f>
        <v>0</v>
      </c>
      <c r="M20" s="7"/>
      <c r="N20" s="140">
        <v>0</v>
      </c>
    </row>
    <row r="21" spans="1:18" x14ac:dyDescent="0.25">
      <c r="A21" t="s">
        <v>26</v>
      </c>
      <c r="C21" s="111">
        <v>-0.3</v>
      </c>
      <c r="D21" s="128">
        <v>-0.3</v>
      </c>
      <c r="E21" s="90">
        <v>-0.1</v>
      </c>
      <c r="F21" s="89">
        <v>-0.2</v>
      </c>
      <c r="G21" s="96">
        <v>-0.1</v>
      </c>
      <c r="H21" s="96">
        <v>-0.29999999999999993</v>
      </c>
      <c r="I21" s="90">
        <v>-2.4</v>
      </c>
      <c r="J21" s="89">
        <v>-3.5</v>
      </c>
      <c r="K21" s="96">
        <v>-4.5</v>
      </c>
      <c r="L21" s="96">
        <f>N21-SUM(I21:K21)</f>
        <v>-4.7999999999999989</v>
      </c>
      <c r="M21" s="7"/>
      <c r="N21" s="140">
        <v>-15.2</v>
      </c>
    </row>
    <row r="22" spans="1:18" x14ac:dyDescent="0.25">
      <c r="A22" t="s">
        <v>10</v>
      </c>
      <c r="C22" s="174">
        <v>0</v>
      </c>
      <c r="D22" s="175">
        <v>0</v>
      </c>
      <c r="E22" s="170">
        <v>0</v>
      </c>
      <c r="F22" s="169">
        <v>0</v>
      </c>
      <c r="G22" s="155">
        <v>0</v>
      </c>
      <c r="H22" s="155">
        <v>0</v>
      </c>
      <c r="I22" s="170">
        <v>0</v>
      </c>
      <c r="J22" s="169">
        <v>0</v>
      </c>
      <c r="K22" s="155">
        <v>0</v>
      </c>
      <c r="L22" s="155">
        <f>N22-SUM(I22:K22)</f>
        <v>0</v>
      </c>
      <c r="M22" s="7"/>
      <c r="N22" s="140">
        <v>0</v>
      </c>
    </row>
    <row r="23" spans="1:18" s="1" customFormat="1" x14ac:dyDescent="0.25">
      <c r="A23" s="29" t="s">
        <v>11</v>
      </c>
      <c r="B23" s="29"/>
      <c r="C23" s="116">
        <v>-4.8999999999999995</v>
      </c>
      <c r="D23" s="129">
        <v>14.199999999999971</v>
      </c>
      <c r="E23" s="116">
        <v>4.0000000000000338</v>
      </c>
      <c r="F23" s="88">
        <v>8.8999999999999897</v>
      </c>
      <c r="G23" s="88">
        <v>2.5999999999999992</v>
      </c>
      <c r="H23" s="88">
        <v>16.799999999999955</v>
      </c>
      <c r="I23" s="116">
        <f>SUM(I18:I22)</f>
        <v>-1.5000000000000226</v>
      </c>
      <c r="J23" s="88">
        <f>SUM(J18:J22)</f>
        <v>-4.8000000000000007</v>
      </c>
      <c r="K23" s="88">
        <f>SUM(K18:K22)</f>
        <v>4.7999999999999652</v>
      </c>
      <c r="L23" s="88">
        <f>SUM(L18:L22)</f>
        <v>14.599999999999921</v>
      </c>
      <c r="M23" s="7"/>
      <c r="N23" s="145">
        <f>SUM(N18:N22)</f>
        <v>13.10000000000009</v>
      </c>
      <c r="O23" s="16"/>
      <c r="P23" s="16"/>
      <c r="Q23" s="16"/>
      <c r="R23"/>
    </row>
    <row r="24" spans="1:18" ht="6.75" customHeight="1" x14ac:dyDescent="0.25">
      <c r="C24" s="111"/>
      <c r="D24" s="128"/>
      <c r="E24" s="90"/>
      <c r="F24" s="96"/>
      <c r="G24" s="96"/>
      <c r="H24" s="96"/>
      <c r="I24" s="90"/>
      <c r="J24" s="96"/>
      <c r="K24" s="96"/>
      <c r="L24" s="96"/>
      <c r="M24" s="7"/>
      <c r="N24" s="140"/>
    </row>
    <row r="25" spans="1:18" ht="15" customHeight="1" x14ac:dyDescent="0.25">
      <c r="A25" t="s">
        <v>24</v>
      </c>
      <c r="C25" s="174">
        <v>0</v>
      </c>
      <c r="D25" s="175">
        <v>0</v>
      </c>
      <c r="E25" s="170">
        <v>0</v>
      </c>
      <c r="F25" s="166">
        <v>0</v>
      </c>
      <c r="G25" s="148">
        <v>0</v>
      </c>
      <c r="H25" s="166">
        <v>0</v>
      </c>
      <c r="I25" s="170">
        <v>0</v>
      </c>
      <c r="J25" s="166">
        <v>0</v>
      </c>
      <c r="K25" s="148">
        <v>0</v>
      </c>
      <c r="L25" s="166">
        <f>N25-SUM(I25:K25)</f>
        <v>0</v>
      </c>
      <c r="M25" s="7"/>
      <c r="N25" s="140">
        <v>0</v>
      </c>
    </row>
    <row r="26" spans="1:18" x14ac:dyDescent="0.25">
      <c r="A26" t="s">
        <v>12</v>
      </c>
      <c r="C26" s="174">
        <v>0</v>
      </c>
      <c r="D26" s="128">
        <v>-0.6</v>
      </c>
      <c r="E26" s="170">
        <v>0</v>
      </c>
      <c r="F26" s="166">
        <v>0</v>
      </c>
      <c r="G26" s="148">
        <v>0</v>
      </c>
      <c r="H26" s="166">
        <v>0</v>
      </c>
      <c r="I26" s="170">
        <v>0</v>
      </c>
      <c r="J26" s="89">
        <v>0.3</v>
      </c>
      <c r="K26" s="96">
        <v>0.1</v>
      </c>
      <c r="L26" s="89">
        <f>N26-SUM(I26:K26)</f>
        <v>1.2000000000000002</v>
      </c>
      <c r="M26" s="7"/>
      <c r="N26" s="140">
        <v>1.6</v>
      </c>
    </row>
    <row r="27" spans="1:18" x14ac:dyDescent="0.25">
      <c r="A27" t="s">
        <v>13</v>
      </c>
      <c r="C27" s="174">
        <v>0</v>
      </c>
      <c r="D27" s="128">
        <v>0.2</v>
      </c>
      <c r="E27" s="170">
        <v>0</v>
      </c>
      <c r="F27" s="169">
        <v>0</v>
      </c>
      <c r="G27" s="155">
        <v>0</v>
      </c>
      <c r="H27" s="169">
        <v>0</v>
      </c>
      <c r="I27" s="90">
        <v>-0.2</v>
      </c>
      <c r="J27" s="92">
        <v>-0.2</v>
      </c>
      <c r="K27" s="97">
        <v>-0.3</v>
      </c>
      <c r="L27" s="92">
        <f>N27-SUM(I27:K27)</f>
        <v>-2.9000000000000004</v>
      </c>
      <c r="M27" s="7"/>
      <c r="N27" s="140">
        <v>-3.6</v>
      </c>
    </row>
    <row r="28" spans="1:18" s="1" customFormat="1" x14ac:dyDescent="0.25">
      <c r="A28" s="29" t="s">
        <v>14</v>
      </c>
      <c r="B28" s="29"/>
      <c r="C28" s="116">
        <v>-4.8999999999999995</v>
      </c>
      <c r="D28" s="129">
        <v>13.799999999999971</v>
      </c>
      <c r="E28" s="116">
        <v>4.0000000000000338</v>
      </c>
      <c r="F28" s="88">
        <v>8.8999999999999897</v>
      </c>
      <c r="G28" s="88">
        <v>2.5999999999999992</v>
      </c>
      <c r="H28" s="88">
        <v>16.799999999999955</v>
      </c>
      <c r="I28" s="116">
        <f>SUM(I23:I27)</f>
        <v>-1.7000000000000226</v>
      </c>
      <c r="J28" s="88">
        <f>SUM(J23:J27)</f>
        <v>-4.7000000000000011</v>
      </c>
      <c r="K28" s="88">
        <f>SUM(K23:K27)</f>
        <v>4.599999999999965</v>
      </c>
      <c r="L28" s="88">
        <f>SUM(L23:L27)</f>
        <v>12.899999999999922</v>
      </c>
      <c r="M28" s="7"/>
      <c r="N28" s="146">
        <f>SUM(N23:N27)</f>
        <v>11.10000000000009</v>
      </c>
      <c r="O28" s="16"/>
      <c r="P28" s="16"/>
      <c r="Q28" s="16"/>
      <c r="R28"/>
    </row>
    <row r="29" spans="1:18" ht="6.75" customHeight="1" x14ac:dyDescent="0.25">
      <c r="C29" s="111"/>
      <c r="D29" s="128"/>
      <c r="E29" s="90"/>
      <c r="F29" s="96"/>
      <c r="G29" s="96"/>
      <c r="H29" s="96"/>
      <c r="I29" s="90"/>
      <c r="J29" s="96"/>
      <c r="K29" s="96"/>
      <c r="L29" s="96"/>
      <c r="M29" s="7"/>
      <c r="N29" s="140"/>
    </row>
    <row r="30" spans="1:18" x14ac:dyDescent="0.25">
      <c r="A30" t="s">
        <v>15</v>
      </c>
      <c r="C30" s="111">
        <v>2.8</v>
      </c>
      <c r="D30" s="128">
        <v>-0.1</v>
      </c>
      <c r="E30" s="90">
        <v>-0.9</v>
      </c>
      <c r="F30" s="92">
        <v>-1</v>
      </c>
      <c r="G30" s="97">
        <v>-0.3</v>
      </c>
      <c r="H30" s="97">
        <v>-0.40000000000000036</v>
      </c>
      <c r="I30" s="90">
        <v>-1.4</v>
      </c>
      <c r="J30" s="92">
        <v>-1.5</v>
      </c>
      <c r="K30" s="97">
        <v>-1.4</v>
      </c>
      <c r="L30" s="97">
        <f>N30-SUM(I30:K30)</f>
        <v>1.1999999999999997</v>
      </c>
      <c r="M30" s="7"/>
      <c r="N30" s="140">
        <v>-3.1</v>
      </c>
    </row>
    <row r="31" spans="1:18" s="1" customFormat="1" x14ac:dyDescent="0.25">
      <c r="A31" s="23" t="s">
        <v>16</v>
      </c>
      <c r="B31" s="23"/>
      <c r="C31" s="119">
        <v>-2.0999999999999996</v>
      </c>
      <c r="D31" s="130">
        <v>13.699999999999971</v>
      </c>
      <c r="E31" s="119">
        <v>3.1000000000000338</v>
      </c>
      <c r="F31" s="106">
        <v>7.8999999999999897</v>
      </c>
      <c r="G31" s="106">
        <v>2.2999999999999994</v>
      </c>
      <c r="H31" s="106">
        <v>16.399999999999956</v>
      </c>
      <c r="I31" s="119">
        <f>SUM(I28:I30)</f>
        <v>-3.1000000000000227</v>
      </c>
      <c r="J31" s="106">
        <f>SUM(J28:J30)</f>
        <v>-6.2000000000000011</v>
      </c>
      <c r="K31" s="106">
        <f>SUM(K28:K30)</f>
        <v>3.1999999999999651</v>
      </c>
      <c r="L31" s="106">
        <f>SUM(L28:L30)</f>
        <v>14.099999999999921</v>
      </c>
      <c r="M31" s="7"/>
      <c r="N31" s="147">
        <f>SUM(N28:N30)</f>
        <v>8.0000000000000906</v>
      </c>
      <c r="O31" s="16"/>
      <c r="P31" s="16"/>
      <c r="Q31" s="16"/>
      <c r="R31"/>
    </row>
    <row r="32" spans="1:18" x14ac:dyDescent="0.25">
      <c r="C32" s="111"/>
      <c r="D32" s="128"/>
      <c r="E32" s="90"/>
      <c r="F32" s="97"/>
      <c r="G32" s="97"/>
      <c r="H32" s="97"/>
      <c r="I32" s="90"/>
      <c r="J32" s="97"/>
      <c r="K32" s="97"/>
      <c r="L32" s="97"/>
      <c r="M32" s="7"/>
      <c r="N32" s="140"/>
    </row>
    <row r="33" spans="1:18" hidden="1" x14ac:dyDescent="0.25">
      <c r="A33" t="s">
        <v>21</v>
      </c>
      <c r="C33" s="111"/>
      <c r="D33" s="128"/>
      <c r="E33" s="90"/>
      <c r="F33" s="96"/>
      <c r="G33" s="96"/>
      <c r="H33" s="96"/>
      <c r="I33" s="90"/>
      <c r="J33" s="96"/>
      <c r="K33" s="96"/>
      <c r="L33" s="96"/>
      <c r="M33" s="7"/>
      <c r="N33" s="140"/>
    </row>
    <row r="34" spans="1:18" hidden="1" x14ac:dyDescent="0.25">
      <c r="A34" t="s">
        <v>25</v>
      </c>
      <c r="C34" s="131"/>
      <c r="D34" s="132"/>
      <c r="E34" s="90">
        <v>0</v>
      </c>
      <c r="F34" s="96"/>
      <c r="G34" s="96"/>
      <c r="H34" s="96"/>
      <c r="I34" s="90"/>
      <c r="J34" s="96"/>
      <c r="K34" s="96"/>
      <c r="L34" s="96"/>
      <c r="M34" s="7"/>
      <c r="N34" s="140"/>
    </row>
    <row r="35" spans="1:18" hidden="1" x14ac:dyDescent="0.25">
      <c r="A35" t="s">
        <v>27</v>
      </c>
      <c r="C35" s="131"/>
      <c r="D35" s="132"/>
      <c r="E35" s="90"/>
      <c r="F35" s="96"/>
      <c r="G35" s="96"/>
      <c r="H35" s="96"/>
      <c r="I35" s="90"/>
      <c r="J35" s="96"/>
      <c r="K35" s="96"/>
      <c r="L35" s="96"/>
      <c r="M35" s="7"/>
      <c r="N35" s="140"/>
    </row>
    <row r="36" spans="1:18" hidden="1" x14ac:dyDescent="0.25">
      <c r="A36" t="s">
        <v>24</v>
      </c>
      <c r="C36" s="133"/>
      <c r="D36" s="135"/>
      <c r="E36" s="90">
        <v>0</v>
      </c>
      <c r="F36" s="96"/>
      <c r="G36" s="96"/>
      <c r="H36" s="96"/>
      <c r="I36" s="90"/>
      <c r="J36" s="96"/>
      <c r="K36" s="96"/>
      <c r="L36" s="96"/>
      <c r="M36" s="7"/>
      <c r="N36" s="147"/>
    </row>
    <row r="37" spans="1:18" s="1" customFormat="1" x14ac:dyDescent="0.25">
      <c r="A37" s="23" t="s">
        <v>22</v>
      </c>
      <c r="B37" s="23"/>
      <c r="C37" s="119">
        <v>-2.1</v>
      </c>
      <c r="D37" s="130">
        <v>13.9</v>
      </c>
      <c r="E37" s="119">
        <v>3.1000000000000338</v>
      </c>
      <c r="F37" s="106">
        <v>7.8999999999999897</v>
      </c>
      <c r="G37" s="106">
        <v>2.2999999999999994</v>
      </c>
      <c r="H37" s="106">
        <v>16.399999999999956</v>
      </c>
      <c r="I37" s="119">
        <f>I31-I20</f>
        <v>-3.1000000000000227</v>
      </c>
      <c r="J37" s="106">
        <f>J31-J20</f>
        <v>-6.2000000000000011</v>
      </c>
      <c r="K37" s="106">
        <f>K31-K20</f>
        <v>3.1999999999999651</v>
      </c>
      <c r="L37" s="106">
        <f>L31-L20</f>
        <v>14.099999999999921</v>
      </c>
      <c r="M37" s="7"/>
      <c r="N37" s="147">
        <f>N31-N20</f>
        <v>8.0000000000000906</v>
      </c>
      <c r="O37" s="16"/>
      <c r="P37" s="16"/>
      <c r="Q37" s="16"/>
      <c r="R37"/>
    </row>
    <row r="38" spans="1:18" x14ac:dyDescent="0.25">
      <c r="C38" s="19"/>
      <c r="E38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ignoredErrors>
    <ignoredError sqref="L6:L3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J16" sqref="J16"/>
    </sheetView>
  </sheetViews>
  <sheetFormatPr defaultRowHeight="15" x14ac:dyDescent="0.25"/>
  <cols>
    <col min="1" max="1" width="75.85546875" bestFit="1" customWidth="1"/>
    <col min="2" max="2" width="11.28515625" customWidth="1"/>
    <col min="3" max="12" width="10.7109375" customWidth="1"/>
    <col min="13" max="13" width="9.140625" customWidth="1"/>
    <col min="14" max="14" width="0" hidden="1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91"/>
    </row>
    <row r="2" spans="1:14" ht="19.5" thickBot="1" x14ac:dyDescent="0.35">
      <c r="A2" s="50" t="s">
        <v>76</v>
      </c>
      <c r="N2" s="143"/>
    </row>
    <row r="3" spans="1:14" ht="15.75" thickBot="1" x14ac:dyDescent="0.3">
      <c r="C3" s="178">
        <v>2017</v>
      </c>
      <c r="D3" s="179"/>
      <c r="E3" s="178">
        <v>2018</v>
      </c>
      <c r="F3" s="179"/>
      <c r="G3" s="179"/>
      <c r="H3" s="180"/>
      <c r="I3" s="178">
        <v>2019</v>
      </c>
      <c r="J3" s="179"/>
      <c r="K3" s="179"/>
      <c r="L3" s="180"/>
      <c r="N3" s="138">
        <v>2019</v>
      </c>
    </row>
    <row r="4" spans="1:14" ht="15.75" thickBot="1" x14ac:dyDescent="0.3">
      <c r="A4" s="3" t="s">
        <v>23</v>
      </c>
      <c r="B4" s="4"/>
      <c r="C4" s="59" t="s">
        <v>19</v>
      </c>
      <c r="D4" s="65" t="s">
        <v>20</v>
      </c>
      <c r="E4" s="77" t="s">
        <v>17</v>
      </c>
      <c r="F4" s="78" t="s">
        <v>18</v>
      </c>
      <c r="G4" s="78" t="s">
        <v>19</v>
      </c>
      <c r="H4" s="79" t="s">
        <v>20</v>
      </c>
      <c r="I4" s="83" t="s">
        <v>17</v>
      </c>
      <c r="J4" s="84" t="s">
        <v>65</v>
      </c>
      <c r="K4" s="84" t="s">
        <v>19</v>
      </c>
      <c r="L4" s="85" t="s">
        <v>20</v>
      </c>
      <c r="N4" s="139" t="s">
        <v>73</v>
      </c>
    </row>
    <row r="5" spans="1:14" x14ac:dyDescent="0.25">
      <c r="A5" s="11"/>
      <c r="B5" s="8"/>
      <c r="C5" s="60"/>
      <c r="D5" s="6"/>
      <c r="E5" s="5"/>
      <c r="G5" s="8"/>
      <c r="H5" s="8"/>
      <c r="I5" s="5"/>
      <c r="K5" s="8"/>
      <c r="L5" s="8"/>
      <c r="M5" s="7"/>
      <c r="N5" s="142"/>
    </row>
    <row r="6" spans="1:14" x14ac:dyDescent="0.25">
      <c r="A6" t="s">
        <v>0</v>
      </c>
      <c r="C6" s="90"/>
      <c r="D6" s="96"/>
      <c r="E6" s="90"/>
      <c r="F6" s="91"/>
      <c r="G6" s="96"/>
      <c r="H6" s="96"/>
      <c r="I6" s="90"/>
      <c r="J6" s="91"/>
      <c r="K6" s="96"/>
      <c r="L6" s="96"/>
      <c r="M6" s="7"/>
      <c r="N6" s="141"/>
    </row>
    <row r="7" spans="1:14" x14ac:dyDescent="0.25">
      <c r="A7" t="s">
        <v>1</v>
      </c>
      <c r="C7" s="90">
        <v>-38.799999999999997</v>
      </c>
      <c r="D7" s="96">
        <v>-44.5</v>
      </c>
      <c r="E7" s="90">
        <v>-39.299999999999997</v>
      </c>
      <c r="F7" s="89">
        <v>-38.4</v>
      </c>
      <c r="G7" s="89">
        <v>-38</v>
      </c>
      <c r="H7" s="96">
        <v>-40.100000000000023</v>
      </c>
      <c r="I7" s="90">
        <v>-30.9</v>
      </c>
      <c r="J7" s="89">
        <v>-43.5</v>
      </c>
      <c r="K7" s="89">
        <v>-71.599999999999994</v>
      </c>
      <c r="L7" s="96">
        <f>N7-SUM(I7:K7)</f>
        <v>5.0999999999999943</v>
      </c>
      <c r="M7" s="7"/>
      <c r="N7" s="140">
        <v>-140.9</v>
      </c>
    </row>
    <row r="8" spans="1:14" x14ac:dyDescent="0.25">
      <c r="A8" t="s">
        <v>70</v>
      </c>
      <c r="C8" s="90"/>
      <c r="D8" s="96"/>
      <c r="E8" s="90"/>
      <c r="F8" s="89"/>
      <c r="G8" s="89"/>
      <c r="H8" s="96"/>
      <c r="I8" s="90"/>
      <c r="J8" s="89"/>
      <c r="K8" s="89"/>
      <c r="L8" s="96"/>
      <c r="M8" s="7"/>
      <c r="N8" s="140"/>
    </row>
    <row r="9" spans="1:14" x14ac:dyDescent="0.25">
      <c r="A9" t="s">
        <v>2</v>
      </c>
      <c r="C9" s="90"/>
      <c r="D9" s="96"/>
      <c r="E9" s="93"/>
      <c r="F9" s="97"/>
      <c r="G9" s="97"/>
      <c r="H9" s="97"/>
      <c r="I9" s="168">
        <v>0</v>
      </c>
      <c r="J9" s="155">
        <v>0</v>
      </c>
      <c r="K9" s="97">
        <v>1.6</v>
      </c>
      <c r="L9" s="97">
        <f>N9-SUM(I9:K9)</f>
        <v>0.29999999999999982</v>
      </c>
      <c r="M9" s="7"/>
      <c r="N9" s="140">
        <v>1.9</v>
      </c>
    </row>
    <row r="10" spans="1:14" s="1" customFormat="1" x14ac:dyDescent="0.25">
      <c r="A10" s="29" t="s">
        <v>3</v>
      </c>
      <c r="B10" s="29"/>
      <c r="C10" s="116">
        <v>-38.799999999999997</v>
      </c>
      <c r="D10" s="115">
        <v>-44.5</v>
      </c>
      <c r="E10" s="94">
        <v>-39.299999999999997</v>
      </c>
      <c r="F10" s="125">
        <v>-38.4</v>
      </c>
      <c r="G10" s="125">
        <v>-38</v>
      </c>
      <c r="H10" s="125">
        <v>-40.100000000000023</v>
      </c>
      <c r="I10" s="94">
        <f>SUM(I6:I9)</f>
        <v>-30.9</v>
      </c>
      <c r="J10" s="125">
        <f>SUM(J6:J9)</f>
        <v>-43.5</v>
      </c>
      <c r="K10" s="125">
        <f>SUM(K6:K9)</f>
        <v>-70</v>
      </c>
      <c r="L10" s="125">
        <f>SUM(L6:L9)</f>
        <v>5.3999999999999941</v>
      </c>
      <c r="M10" s="66"/>
      <c r="N10" s="145">
        <f>SUM(N6:N9)</f>
        <v>-139</v>
      </c>
    </row>
    <row r="11" spans="1:14" ht="6.75" customHeight="1" x14ac:dyDescent="0.25">
      <c r="C11" s="90"/>
      <c r="D11" s="96"/>
      <c r="E11" s="90"/>
      <c r="F11" s="91"/>
      <c r="G11" s="96"/>
      <c r="H11" s="96"/>
      <c r="I11" s="90"/>
      <c r="J11" s="91"/>
      <c r="K11" s="96"/>
      <c r="L11" s="96"/>
      <c r="M11" s="7"/>
      <c r="N11" s="140"/>
    </row>
    <row r="12" spans="1:14" x14ac:dyDescent="0.25">
      <c r="A12" t="s">
        <v>4</v>
      </c>
      <c r="C12" s="90"/>
      <c r="D12" s="96"/>
      <c r="E12" s="90"/>
      <c r="F12" s="91"/>
      <c r="G12" s="96"/>
      <c r="H12" s="96"/>
      <c r="I12" s="90"/>
      <c r="J12" s="91"/>
      <c r="K12" s="96"/>
      <c r="L12" s="96"/>
      <c r="M12" s="7"/>
      <c r="N12" s="140"/>
    </row>
    <row r="13" spans="1:14" x14ac:dyDescent="0.25">
      <c r="A13" t="s">
        <v>72</v>
      </c>
      <c r="C13" s="90">
        <v>38.799999999999997</v>
      </c>
      <c r="D13" s="96">
        <v>44.5</v>
      </c>
      <c r="E13" s="90">
        <v>39.299999999999997</v>
      </c>
      <c r="F13" s="89">
        <v>38.4</v>
      </c>
      <c r="G13" s="89">
        <v>38</v>
      </c>
      <c r="H13" s="96">
        <v>40.100000000000023</v>
      </c>
      <c r="I13" s="90">
        <v>30.9</v>
      </c>
      <c r="J13" s="89">
        <v>43.5</v>
      </c>
      <c r="K13" s="89">
        <v>70</v>
      </c>
      <c r="L13" s="96">
        <f>N13-SUM(I13:K13)</f>
        <v>-5.4000000000000057</v>
      </c>
      <c r="M13" s="7"/>
      <c r="N13" s="140">
        <v>139</v>
      </c>
    </row>
    <row r="14" spans="1:14" x14ac:dyDescent="0.25">
      <c r="A14" t="s">
        <v>6</v>
      </c>
      <c r="C14" s="7"/>
      <c r="D14" s="8"/>
      <c r="E14" s="18"/>
      <c r="F14" s="4"/>
      <c r="G14" s="4"/>
      <c r="H14" s="4"/>
      <c r="I14" s="18"/>
      <c r="J14" s="4"/>
      <c r="K14" s="4"/>
      <c r="L14" s="97"/>
      <c r="M14" s="7"/>
      <c r="N14" s="149"/>
    </row>
    <row r="15" spans="1:14" s="1" customFormat="1" x14ac:dyDescent="0.25">
      <c r="A15" s="29" t="s">
        <v>7</v>
      </c>
      <c r="B15" s="29"/>
      <c r="C15" s="30">
        <v>0</v>
      </c>
      <c r="D15" s="29">
        <v>0</v>
      </c>
      <c r="E15" s="32">
        <v>0</v>
      </c>
      <c r="F15" s="41">
        <v>0</v>
      </c>
      <c r="G15" s="41">
        <v>0</v>
      </c>
      <c r="H15" s="41">
        <v>0</v>
      </c>
      <c r="I15" s="32">
        <f>SUM(I10:I14)</f>
        <v>0</v>
      </c>
      <c r="J15" s="41">
        <f>SUM(J10:J14)</f>
        <v>0</v>
      </c>
      <c r="K15" s="41">
        <f>SUM(K10:K14)</f>
        <v>0</v>
      </c>
      <c r="L15" s="154">
        <f>SUM(L10:L14)</f>
        <v>-1.1546319456101628E-14</v>
      </c>
      <c r="M15" s="7"/>
      <c r="N15" s="150">
        <f>SUM(N10:N14)</f>
        <v>0</v>
      </c>
    </row>
    <row r="16" spans="1:14" ht="6.75" customHeight="1" x14ac:dyDescent="0.25">
      <c r="C16" s="7"/>
      <c r="D16" s="8"/>
      <c r="E16" s="7"/>
      <c r="G16" s="8"/>
      <c r="H16" s="8"/>
      <c r="I16" s="7"/>
      <c r="K16" s="8"/>
      <c r="L16" s="148"/>
      <c r="M16" s="7"/>
      <c r="N16" s="149"/>
    </row>
    <row r="17" spans="1:14" x14ac:dyDescent="0.25">
      <c r="A17" t="s">
        <v>8</v>
      </c>
      <c r="C17" s="7"/>
      <c r="D17" s="8"/>
      <c r="E17" s="18"/>
      <c r="F17" s="4"/>
      <c r="G17" s="4"/>
      <c r="H17" s="4"/>
      <c r="I17" s="18"/>
      <c r="J17" s="4"/>
      <c r="K17" s="4"/>
      <c r="L17" s="155"/>
      <c r="M17" s="7"/>
      <c r="N17" s="149"/>
    </row>
    <row r="18" spans="1:14" s="1" customFormat="1" x14ac:dyDescent="0.25">
      <c r="A18" s="29" t="s">
        <v>9</v>
      </c>
      <c r="B18" s="29"/>
      <c r="C18" s="30">
        <v>0</v>
      </c>
      <c r="D18" s="29">
        <v>0</v>
      </c>
      <c r="E18" s="32">
        <v>0</v>
      </c>
      <c r="F18" s="41">
        <f t="shared" ref="F18:K18" si="0">SUM(F15:F17)</f>
        <v>0</v>
      </c>
      <c r="G18" s="41">
        <f t="shared" si="0"/>
        <v>0</v>
      </c>
      <c r="H18" s="41">
        <f t="shared" si="0"/>
        <v>0</v>
      </c>
      <c r="I18" s="32">
        <f t="shared" si="0"/>
        <v>0</v>
      </c>
      <c r="J18" s="41">
        <f t="shared" si="0"/>
        <v>0</v>
      </c>
      <c r="K18" s="41">
        <f t="shared" si="0"/>
        <v>0</v>
      </c>
      <c r="L18" s="154">
        <f>SUM(L15:L17)</f>
        <v>-1.1546319456101628E-14</v>
      </c>
      <c r="M18" s="7"/>
      <c r="N18" s="150">
        <f>SUM(N15:N17)</f>
        <v>0</v>
      </c>
    </row>
    <row r="19" spans="1:14" ht="6.75" customHeight="1" x14ac:dyDescent="0.25">
      <c r="C19" s="7"/>
      <c r="D19" s="8"/>
      <c r="E19" s="7"/>
      <c r="G19" s="8"/>
      <c r="H19" s="8"/>
      <c r="I19" s="7"/>
      <c r="K19" s="8"/>
      <c r="L19" s="148"/>
      <c r="M19" s="7"/>
      <c r="N19" s="149"/>
    </row>
    <row r="20" spans="1:14" x14ac:dyDescent="0.25">
      <c r="A20" t="s">
        <v>25</v>
      </c>
      <c r="C20" s="7"/>
      <c r="D20" s="8"/>
      <c r="E20" s="7"/>
      <c r="G20" s="8"/>
      <c r="H20" s="8"/>
      <c r="I20" s="7"/>
      <c r="K20" s="8"/>
      <c r="L20" s="148"/>
      <c r="M20" s="7"/>
      <c r="N20" s="149"/>
    </row>
    <row r="21" spans="1:14" x14ac:dyDescent="0.25">
      <c r="A21" t="s">
        <v>26</v>
      </c>
      <c r="C21" s="7"/>
      <c r="D21" s="8"/>
      <c r="E21" s="7"/>
      <c r="G21" s="8"/>
      <c r="H21" s="8"/>
      <c r="I21" s="7"/>
      <c r="K21" s="8"/>
      <c r="L21" s="148"/>
      <c r="M21" s="7"/>
      <c r="N21" s="149"/>
    </row>
    <row r="22" spans="1:14" x14ac:dyDescent="0.25">
      <c r="A22" t="s">
        <v>10</v>
      </c>
      <c r="C22" s="7"/>
      <c r="D22" s="8"/>
      <c r="E22" s="18"/>
      <c r="F22" s="4"/>
      <c r="G22" s="4"/>
      <c r="H22" s="4"/>
      <c r="I22" s="18"/>
      <c r="J22" s="4"/>
      <c r="K22" s="4"/>
      <c r="L22" s="155"/>
      <c r="M22" s="7"/>
      <c r="N22" s="149"/>
    </row>
    <row r="23" spans="1:14" s="1" customFormat="1" x14ac:dyDescent="0.25">
      <c r="A23" s="29" t="s">
        <v>11</v>
      </c>
      <c r="B23" s="29"/>
      <c r="C23" s="30">
        <v>0</v>
      </c>
      <c r="D23" s="29">
        <v>0</v>
      </c>
      <c r="E23" s="32">
        <v>0</v>
      </c>
      <c r="F23" s="41">
        <f t="shared" ref="F23:K23" si="1">SUM(F18:F22)</f>
        <v>0</v>
      </c>
      <c r="G23" s="41">
        <f t="shared" si="1"/>
        <v>0</v>
      </c>
      <c r="H23" s="41">
        <f t="shared" si="1"/>
        <v>0</v>
      </c>
      <c r="I23" s="32">
        <f t="shared" si="1"/>
        <v>0</v>
      </c>
      <c r="J23" s="41">
        <f t="shared" si="1"/>
        <v>0</v>
      </c>
      <c r="K23" s="41">
        <f t="shared" si="1"/>
        <v>0</v>
      </c>
      <c r="L23" s="154">
        <f>SUM(L18:L22)</f>
        <v>-1.1546319456101628E-14</v>
      </c>
      <c r="M23" s="66"/>
      <c r="N23" s="150">
        <f>SUM(N18:N22)</f>
        <v>0</v>
      </c>
    </row>
    <row r="24" spans="1:14" ht="6.75" customHeight="1" x14ac:dyDescent="0.25">
      <c r="C24" s="7"/>
      <c r="D24" s="8"/>
      <c r="E24" s="7"/>
      <c r="G24" s="8"/>
      <c r="H24" s="8"/>
      <c r="I24" s="7"/>
      <c r="K24" s="8"/>
      <c r="L24" s="148"/>
      <c r="M24" s="7"/>
      <c r="N24" s="149"/>
    </row>
    <row r="25" spans="1:14" ht="15" customHeight="1" x14ac:dyDescent="0.25">
      <c r="A25" t="s">
        <v>24</v>
      </c>
      <c r="C25" s="7"/>
      <c r="D25" s="8"/>
      <c r="E25" s="7"/>
      <c r="G25" s="8"/>
      <c r="H25" s="8"/>
      <c r="I25" s="7"/>
      <c r="K25" s="8"/>
      <c r="L25" s="148"/>
      <c r="M25" s="7"/>
      <c r="N25" s="149"/>
    </row>
    <row r="26" spans="1:14" x14ac:dyDescent="0.25">
      <c r="A26" t="s">
        <v>12</v>
      </c>
      <c r="C26" s="7"/>
      <c r="D26" s="8"/>
      <c r="E26" s="7"/>
      <c r="G26" s="8"/>
      <c r="H26" s="8"/>
      <c r="I26" s="7"/>
      <c r="K26" s="8"/>
      <c r="L26" s="148"/>
      <c r="M26" s="7"/>
      <c r="N26" s="149"/>
    </row>
    <row r="27" spans="1:14" x14ac:dyDescent="0.25">
      <c r="A27" t="s">
        <v>13</v>
      </c>
      <c r="C27" s="7"/>
      <c r="D27" s="8"/>
      <c r="E27" s="18"/>
      <c r="F27" s="4"/>
      <c r="G27" s="4"/>
      <c r="H27" s="4"/>
      <c r="I27" s="18"/>
      <c r="J27" s="4"/>
      <c r="K27" s="4"/>
      <c r="L27" s="155"/>
      <c r="M27" s="7"/>
      <c r="N27" s="149"/>
    </row>
    <row r="28" spans="1:14" s="1" customFormat="1" x14ac:dyDescent="0.25">
      <c r="A28" s="29" t="s">
        <v>14</v>
      </c>
      <c r="B28" s="29"/>
      <c r="C28" s="30">
        <v>0</v>
      </c>
      <c r="D28" s="29">
        <v>0</v>
      </c>
      <c r="E28" s="32">
        <v>0</v>
      </c>
      <c r="F28" s="41">
        <f t="shared" ref="F28:K28" si="2">SUM(F23:F27)</f>
        <v>0</v>
      </c>
      <c r="G28" s="41">
        <f t="shared" si="2"/>
        <v>0</v>
      </c>
      <c r="H28" s="41">
        <f t="shared" si="2"/>
        <v>0</v>
      </c>
      <c r="I28" s="32">
        <f t="shared" si="2"/>
        <v>0</v>
      </c>
      <c r="J28" s="41">
        <f t="shared" si="2"/>
        <v>0</v>
      </c>
      <c r="K28" s="41">
        <f t="shared" si="2"/>
        <v>0</v>
      </c>
      <c r="L28" s="154">
        <f>SUM(L23:L27)</f>
        <v>-1.1546319456101628E-14</v>
      </c>
      <c r="M28" s="66"/>
      <c r="N28" s="151">
        <f>SUM(N23:N27)</f>
        <v>0</v>
      </c>
    </row>
    <row r="29" spans="1:14" ht="6.75" customHeight="1" x14ac:dyDescent="0.25">
      <c r="C29" s="7"/>
      <c r="D29" s="8"/>
      <c r="E29" s="7"/>
      <c r="G29" s="8"/>
      <c r="H29" s="8"/>
      <c r="I29" s="7"/>
      <c r="K29" s="8"/>
      <c r="L29" s="148"/>
      <c r="M29" s="7"/>
      <c r="N29" s="149"/>
    </row>
    <row r="30" spans="1:14" x14ac:dyDescent="0.25">
      <c r="A30" t="s">
        <v>15</v>
      </c>
      <c r="C30" s="7"/>
      <c r="D30" s="8"/>
      <c r="E30" s="18"/>
      <c r="F30" s="4"/>
      <c r="G30" s="4"/>
      <c r="H30" s="4"/>
      <c r="I30" s="18"/>
      <c r="J30" s="4"/>
      <c r="K30" s="4"/>
      <c r="L30" s="155"/>
      <c r="M30" s="7"/>
      <c r="N30" s="149"/>
    </row>
    <row r="31" spans="1:14" s="1" customFormat="1" x14ac:dyDescent="0.25">
      <c r="A31" s="23" t="s">
        <v>16</v>
      </c>
      <c r="B31" s="23"/>
      <c r="C31" s="24">
        <v>0</v>
      </c>
      <c r="D31" s="23">
        <v>0</v>
      </c>
      <c r="E31" s="69">
        <v>0</v>
      </c>
      <c r="F31" s="70">
        <f t="shared" ref="F31:K31" si="3">SUM(F28:F30)</f>
        <v>0</v>
      </c>
      <c r="G31" s="70">
        <f t="shared" si="3"/>
        <v>0</v>
      </c>
      <c r="H31" s="70">
        <f t="shared" si="3"/>
        <v>0</v>
      </c>
      <c r="I31" s="69">
        <f t="shared" si="3"/>
        <v>0</v>
      </c>
      <c r="J31" s="70">
        <f t="shared" si="3"/>
        <v>0</v>
      </c>
      <c r="K31" s="70">
        <f t="shared" si="3"/>
        <v>0</v>
      </c>
      <c r="L31" s="156">
        <f>SUM(L28:L30)</f>
        <v>-1.1546319456101628E-14</v>
      </c>
      <c r="M31" s="66"/>
      <c r="N31" s="152">
        <f>SUM(N28:N30)</f>
        <v>0</v>
      </c>
    </row>
    <row r="32" spans="1:14" x14ac:dyDescent="0.25">
      <c r="C32" s="7"/>
      <c r="D32" s="8"/>
      <c r="E32" s="18"/>
      <c r="F32" s="4"/>
      <c r="G32" s="4"/>
      <c r="H32" s="4"/>
      <c r="I32" s="18"/>
      <c r="J32" s="4"/>
      <c r="K32" s="4"/>
      <c r="L32" s="155"/>
      <c r="M32" s="7"/>
      <c r="N32" s="149"/>
    </row>
    <row r="33" spans="1:14" hidden="1" x14ac:dyDescent="0.25">
      <c r="A33" t="s">
        <v>21</v>
      </c>
      <c r="C33" s="7"/>
      <c r="D33" s="8"/>
      <c r="E33" s="7"/>
      <c r="G33" s="8"/>
      <c r="H33" s="8"/>
      <c r="I33" s="7"/>
      <c r="K33" s="8"/>
      <c r="L33" s="148"/>
      <c r="M33" s="7"/>
      <c r="N33" s="149"/>
    </row>
    <row r="34" spans="1:14" hidden="1" x14ac:dyDescent="0.25">
      <c r="A34" t="s">
        <v>25</v>
      </c>
      <c r="C34" s="7"/>
      <c r="D34" s="8"/>
      <c r="E34" s="7">
        <v>0</v>
      </c>
      <c r="G34" s="8"/>
      <c r="H34" s="8"/>
      <c r="I34" s="7"/>
      <c r="K34" s="8"/>
      <c r="L34" s="148"/>
      <c r="M34" s="7"/>
      <c r="N34" s="149"/>
    </row>
    <row r="35" spans="1:14" hidden="1" x14ac:dyDescent="0.25">
      <c r="A35" t="s">
        <v>27</v>
      </c>
      <c r="C35" s="7"/>
      <c r="D35" s="8"/>
      <c r="E35" s="7">
        <v>0</v>
      </c>
      <c r="G35" s="8"/>
      <c r="H35" s="8"/>
      <c r="I35" s="7"/>
      <c r="K35" s="8"/>
      <c r="L35" s="148"/>
      <c r="M35" s="7"/>
      <c r="N35" s="149"/>
    </row>
    <row r="36" spans="1:14" s="1" customFormat="1" x14ac:dyDescent="0.25">
      <c r="A36" s="23" t="s">
        <v>22</v>
      </c>
      <c r="B36" s="23"/>
      <c r="C36" s="24">
        <v>0</v>
      </c>
      <c r="D36" s="23">
        <v>0</v>
      </c>
      <c r="E36" s="69">
        <v>0</v>
      </c>
      <c r="F36" s="70">
        <f t="shared" ref="F36:K36" si="4">F31-F20</f>
        <v>0</v>
      </c>
      <c r="G36" s="70">
        <f t="shared" si="4"/>
        <v>0</v>
      </c>
      <c r="H36" s="70">
        <f t="shared" si="4"/>
        <v>0</v>
      </c>
      <c r="I36" s="69">
        <f t="shared" si="4"/>
        <v>0</v>
      </c>
      <c r="J36" s="70">
        <f t="shared" si="4"/>
        <v>0</v>
      </c>
      <c r="K36" s="70">
        <f t="shared" si="4"/>
        <v>0</v>
      </c>
      <c r="L36" s="156">
        <f>L31-L20</f>
        <v>-1.1546319456101628E-14</v>
      </c>
      <c r="M36" s="66"/>
      <c r="N36" s="152">
        <f>N31-N20</f>
        <v>0</v>
      </c>
    </row>
    <row r="37" spans="1:14" x14ac:dyDescent="0.25">
      <c r="N37" s="153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verticalDpi="0" r:id="rId1"/>
  <ignoredErrors>
    <ignoredError sqref="L13 L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0D235-F5D4-4256-BDBC-4E1ADDE6867F}"/>
</file>

<file path=customXml/itemProps2.xml><?xml version="1.0" encoding="utf-8"?>
<ds:datastoreItem xmlns:ds="http://schemas.openxmlformats.org/officeDocument/2006/customXml" ds:itemID="{6DEE7ED8-8A09-4B35-9EC0-D0EFF371E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177BF3-4862-474A-87C6-2926984DF938}">
  <ds:schemaRefs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 PL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2020-05-28T12:31:54Z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