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snorden.sharepoint.com/sites/o365group-fbp/Delte dokumenter/Finance/Quarterly and annual reporting/Capacity and Coverage AssetMgmt/2021/2021 Q3/"/>
    </mc:Choice>
  </mc:AlternateContent>
  <xr:revisionPtr revIDLastSave="439" documentId="8_{901CA45E-6025-4D7A-A322-7DC43FEA741D}" xr6:coauthVersionLast="47" xr6:coauthVersionMax="47" xr10:uidLastSave="{BDB62FD8-0D05-4CFE-A74D-E590AC3AB228}"/>
  <bookViews>
    <workbookView xWindow="28680" yWindow="-120" windowWidth="29040" windowHeight="15840" activeTab="1" xr2:uid="{D3A53F41-D743-468D-8AC7-964EA58C9191}"/>
  </bookViews>
  <sheets>
    <sheet name="Dry Owner Table Q3 2021" sheetId="18" r:id="rId1"/>
    <sheet name="Tanker Owner Table Q3 2021" sheetId="19" r:id="rId2"/>
    <sheet name="Tanker Owner Table Q1 2021 (2)" sheetId="16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4" i="18" l="1"/>
  <c r="I24" i="18"/>
  <c r="I16" i="18"/>
  <c r="E29" i="18"/>
  <c r="E28" i="18"/>
  <c r="E27" i="18"/>
  <c r="E16" i="18"/>
  <c r="F10" i="18"/>
  <c r="E10" i="18"/>
  <c r="I4" i="18"/>
  <c r="J4" i="18" s="1"/>
  <c r="F4" i="18"/>
  <c r="E4" i="18"/>
  <c r="F33" i="19"/>
  <c r="J33" i="19" s="1"/>
  <c r="F26" i="19"/>
  <c r="J26" i="19" s="1"/>
  <c r="F21" i="19"/>
  <c r="F37" i="19"/>
  <c r="F36" i="19"/>
  <c r="F28" i="19" l="1"/>
  <c r="E18" i="18"/>
  <c r="E30" i="18" s="1"/>
  <c r="F38" i="19"/>
  <c r="C10" i="18" l="1"/>
  <c r="C16" i="18"/>
  <c r="D37" i="19"/>
  <c r="E36" i="19"/>
  <c r="D36" i="19"/>
  <c r="C33" i="19"/>
  <c r="E21" i="19"/>
  <c r="C37" i="19"/>
  <c r="E37" i="19"/>
  <c r="E26" i="19"/>
  <c r="I26" i="19" s="1"/>
  <c r="D26" i="19"/>
  <c r="H26" i="19" s="1"/>
  <c r="C26" i="19"/>
  <c r="G26" i="19" s="1"/>
  <c r="D21" i="19"/>
  <c r="F29" i="18"/>
  <c r="F28" i="18"/>
  <c r="F27" i="18"/>
  <c r="F24" i="18"/>
  <c r="F16" i="18"/>
  <c r="J16" i="18" s="1"/>
  <c r="E40" i="16"/>
  <c r="D40" i="16"/>
  <c r="C40" i="16"/>
  <c r="E39" i="16"/>
  <c r="D39" i="16"/>
  <c r="C39" i="16"/>
  <c r="E38" i="16"/>
  <c r="D38" i="16"/>
  <c r="C38" i="16"/>
  <c r="E35" i="16"/>
  <c r="D35" i="16"/>
  <c r="C35" i="16"/>
  <c r="H27" i="16"/>
  <c r="F27" i="16"/>
  <c r="E27" i="16"/>
  <c r="D27" i="16"/>
  <c r="G27" i="16" s="1"/>
  <c r="C27" i="16"/>
  <c r="E21" i="16"/>
  <c r="E29" i="16" s="1"/>
  <c r="D21" i="16"/>
  <c r="D29" i="16" s="1"/>
  <c r="C21" i="16"/>
  <c r="C29" i="16" s="1"/>
  <c r="F18" i="18" l="1"/>
  <c r="C28" i="18"/>
  <c r="D24" i="18"/>
  <c r="H24" i="18" s="1"/>
  <c r="C29" i="18"/>
  <c r="C24" i="18"/>
  <c r="G24" i="18" s="1"/>
  <c r="G16" i="18"/>
  <c r="D29" i="18"/>
  <c r="D28" i="18"/>
  <c r="D10" i="18"/>
  <c r="C27" i="18"/>
  <c r="D27" i="18"/>
  <c r="D16" i="18"/>
  <c r="H16" i="18" s="1"/>
  <c r="C18" i="18"/>
  <c r="C30" i="18" s="1"/>
  <c r="E33" i="19"/>
  <c r="I33" i="19" s="1"/>
  <c r="D33" i="19"/>
  <c r="H33" i="19" s="1"/>
  <c r="E28" i="19"/>
  <c r="E38" i="19" s="1"/>
  <c r="C21" i="19"/>
  <c r="C28" i="19" s="1"/>
  <c r="C38" i="19" s="1"/>
  <c r="C36" i="19"/>
  <c r="D28" i="19"/>
  <c r="G33" i="19"/>
  <c r="F30" i="18"/>
  <c r="J24" i="18"/>
  <c r="C41" i="16"/>
  <c r="E41" i="16"/>
  <c r="D41" i="16"/>
  <c r="G35" i="16"/>
  <c r="F35" i="16"/>
  <c r="H35" i="16"/>
  <c r="D18" i="18" l="1"/>
  <c r="D30" i="18" s="1"/>
  <c r="D38" i="19"/>
</calcChain>
</file>

<file path=xl/sharedStrings.xml><?xml version="1.0" encoding="utf-8"?>
<sst xmlns="http://schemas.openxmlformats.org/spreadsheetml/2006/main" count="77" uniqueCount="22">
  <si>
    <t>Panamax</t>
  </si>
  <si>
    <t>Supramax</t>
  </si>
  <si>
    <t>Own vessels</t>
  </si>
  <si>
    <t>Ship days</t>
  </si>
  <si>
    <t>Handysize</t>
  </si>
  <si>
    <t>Total</t>
  </si>
  <si>
    <t>Chartered vessels</t>
  </si>
  <si>
    <t>Cash costs for T/C capacity (USD per day)</t>
  </si>
  <si>
    <t>Total capacity</t>
  </si>
  <si>
    <t>Coverage</t>
  </si>
  <si>
    <t>Revenue from coverage (USD per day)</t>
  </si>
  <si>
    <t>Coverage in %</t>
  </si>
  <si>
    <t xml:space="preserve">Costs are excluding O/A. For segments which are operated in a pool the TCE is after management fee. 
</t>
  </si>
  <si>
    <t>MR</t>
  </si>
  <si>
    <t>T/C Capacity</t>
  </si>
  <si>
    <t>Cover</t>
  </si>
  <si>
    <t>LR1</t>
  </si>
  <si>
    <t xml:space="preserve">Costs are excluding O/A. For segments which are operated in a pool the TCE is after management fee. All days include JVs.
</t>
  </si>
  <si>
    <t>Handysize T</t>
  </si>
  <si>
    <t>Capacity and coverage in cash, Tanker Owner, at 31 December 2020</t>
  </si>
  <si>
    <t>Capacity and coverage in cash, Tanker Owner, at 31 September 2021</t>
  </si>
  <si>
    <t>Capacity and coverage in cash, Dry Owner, at 31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</si>
</sst>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[$-409]#.000,"/>
    <numFmt numFmtId="165" formatCode="mmmm"/>
    <numFmt numFmtId="166" formatCode="_-* #,##0_-;\-* #,##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8"/>
      <color indexed="8"/>
      <name val="Verdana"/>
      <family val="2"/>
    </font>
    <font>
      <sz val="8"/>
      <name val="Arial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b/>
      <sz val="8"/>
      <color indexed="62"/>
      <name val="Verdana"/>
      <family val="2"/>
    </font>
    <font>
      <sz val="8"/>
      <color indexed="62"/>
      <name val="Verdana"/>
      <family val="2"/>
    </font>
    <font>
      <sz val="8"/>
      <color indexed="56"/>
      <name val="Verdana"/>
      <family val="2"/>
    </font>
    <font>
      <b/>
      <sz val="8"/>
      <name val="Verdana"/>
      <family val="2"/>
    </font>
    <font>
      <sz val="8"/>
      <color theme="1"/>
      <name val="Verdana"/>
      <family val="2"/>
    </font>
    <font>
      <sz val="7"/>
      <color indexed="8"/>
      <name val="Verdana"/>
      <family val="2"/>
    </font>
    <font>
      <b/>
      <sz val="8"/>
      <color theme="0"/>
      <name val="Verdana"/>
      <family val="2"/>
    </font>
    <font>
      <sz val="8"/>
      <color theme="0"/>
      <name val="Verdana"/>
      <family val="2"/>
    </font>
    <font>
      <b/>
      <sz val="10"/>
      <color theme="0"/>
      <name val="Verdana"/>
      <family val="2"/>
    </font>
    <font>
      <sz val="1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4" fillId="0" borderId="0"/>
    <xf numFmtId="164" fontId="2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</cellStyleXfs>
  <cellXfs count="94">
    <xf numFmtId="0" fontId="0" fillId="0" borderId="0" xfId="0"/>
    <xf numFmtId="164" fontId="3" fillId="4" borderId="0" xfId="3" applyNumberFormat="1" applyFont="1" applyFill="1"/>
    <xf numFmtId="165" fontId="9" fillId="4" borderId="7" xfId="4" applyNumberFormat="1" applyFont="1" applyFill="1" applyBorder="1"/>
    <xf numFmtId="164" fontId="9" fillId="4" borderId="7" xfId="3" applyNumberFormat="1" applyFont="1" applyFill="1" applyBorder="1"/>
    <xf numFmtId="164" fontId="8" fillId="4" borderId="0" xfId="3" applyNumberFormat="1" applyFont="1" applyFill="1"/>
    <xf numFmtId="164" fontId="10" fillId="4" borderId="5" xfId="4" applyNumberFormat="1" applyFont="1" applyFill="1" applyBorder="1"/>
    <xf numFmtId="164" fontId="8" fillId="4" borderId="5" xfId="3" applyNumberFormat="1" applyFont="1" applyFill="1" applyBorder="1"/>
    <xf numFmtId="3" fontId="3" fillId="4" borderId="0" xfId="4" applyNumberFormat="1" applyFont="1" applyFill="1" applyAlignment="1">
      <alignment horizontal="left"/>
    </xf>
    <xf numFmtId="3" fontId="3" fillId="4" borderId="5" xfId="4" applyNumberFormat="1" applyFont="1" applyFill="1" applyBorder="1" applyAlignment="1">
      <alignment horizontal="left"/>
    </xf>
    <xf numFmtId="3" fontId="5" fillId="4" borderId="7" xfId="4" applyNumberFormat="1" applyFont="1" applyFill="1" applyBorder="1" applyAlignment="1">
      <alignment horizontal="left"/>
    </xf>
    <xf numFmtId="164" fontId="7" fillId="4" borderId="7" xfId="3" applyNumberFormat="1" applyFont="1" applyFill="1" applyBorder="1"/>
    <xf numFmtId="3" fontId="5" fillId="4" borderId="0" xfId="4" applyNumberFormat="1" applyFont="1" applyFill="1" applyAlignment="1">
      <alignment horizontal="left"/>
    </xf>
    <xf numFmtId="164" fontId="7" fillId="4" borderId="0" xfId="3" applyNumberFormat="1" applyFont="1" applyFill="1"/>
    <xf numFmtId="164" fontId="8" fillId="4" borderId="0" xfId="4" applyNumberFormat="1" applyFont="1" applyFill="1"/>
    <xf numFmtId="0" fontId="0" fillId="0" borderId="0" xfId="0"/>
    <xf numFmtId="0" fontId="0" fillId="5" borderId="0" xfId="0" applyFill="1"/>
    <xf numFmtId="164" fontId="6" fillId="4" borderId="0" xfId="4" applyNumberFormat="1" applyFont="1" applyFill="1"/>
    <xf numFmtId="164" fontId="10" fillId="4" borderId="0" xfId="4" applyNumberFormat="1" applyFont="1" applyFill="1"/>
    <xf numFmtId="164" fontId="6" fillId="4" borderId="2" xfId="4" applyNumberFormat="1" applyFont="1" applyFill="1" applyBorder="1"/>
    <xf numFmtId="164" fontId="8" fillId="4" borderId="2" xfId="3" applyNumberFormat="1" applyFont="1" applyFill="1" applyBorder="1"/>
    <xf numFmtId="9" fontId="5" fillId="4" borderId="0" xfId="2" applyFont="1" applyFill="1" applyAlignment="1">
      <alignment horizontal="right"/>
    </xf>
    <xf numFmtId="43" fontId="8" fillId="4" borderId="0" xfId="1" applyFont="1" applyFill="1"/>
    <xf numFmtId="3" fontId="12" fillId="4" borderId="0" xfId="4" applyNumberFormat="1" applyFont="1" applyFill="1" applyAlignment="1">
      <alignment vertical="top"/>
    </xf>
    <xf numFmtId="165" fontId="9" fillId="4" borderId="8" xfId="4" applyNumberFormat="1" applyFont="1" applyFill="1" applyBorder="1"/>
    <xf numFmtId="164" fontId="8" fillId="2" borderId="1" xfId="3" applyNumberFormat="1" applyFont="1" applyFill="1" applyBorder="1"/>
    <xf numFmtId="164" fontId="8" fillId="2" borderId="2" xfId="3" applyNumberFormat="1" applyFont="1" applyFill="1" applyBorder="1"/>
    <xf numFmtId="164" fontId="6" fillId="2" borderId="9" xfId="3" applyNumberFormat="1" applyFont="1" applyFill="1" applyBorder="1" applyAlignment="1">
      <alignment horizontal="center"/>
    </xf>
    <xf numFmtId="164" fontId="6" fillId="2" borderId="0" xfId="3" applyNumberFormat="1" applyFont="1" applyFill="1"/>
    <xf numFmtId="166" fontId="11" fillId="2" borderId="9" xfId="0" applyNumberFormat="1" applyFont="1" applyFill="1" applyBorder="1"/>
    <xf numFmtId="166" fontId="11" fillId="2" borderId="0" xfId="0" applyNumberFormat="1" applyFont="1" applyFill="1"/>
    <xf numFmtId="166" fontId="11" fillId="2" borderId="9" xfId="1" applyNumberFormat="1" applyFont="1" applyFill="1" applyBorder="1"/>
    <xf numFmtId="166" fontId="11" fillId="2" borderId="0" xfId="1" applyNumberFormat="1" applyFont="1" applyFill="1"/>
    <xf numFmtId="3" fontId="5" fillId="2" borderId="9" xfId="3" applyNumberFormat="1" applyFont="1" applyFill="1" applyBorder="1" applyAlignment="1">
      <alignment horizontal="right"/>
    </xf>
    <xf numFmtId="3" fontId="5" fillId="2" borderId="0" xfId="5" applyNumberFormat="1" applyFont="1" applyFill="1" applyAlignment="1">
      <alignment horizontal="right"/>
    </xf>
    <xf numFmtId="164" fontId="5" fillId="2" borderId="9" xfId="3" applyNumberFormat="1" applyFont="1" applyFill="1" applyBorder="1"/>
    <xf numFmtId="164" fontId="5" fillId="2" borderId="0" xfId="3" applyNumberFormat="1" applyFont="1" applyFill="1"/>
    <xf numFmtId="9" fontId="3" fillId="2" borderId="9" xfId="2" applyFont="1" applyFill="1" applyBorder="1" applyAlignment="1">
      <alignment horizontal="right"/>
    </xf>
    <xf numFmtId="164" fontId="8" fillId="2" borderId="0" xfId="3" applyNumberFormat="1" applyFont="1" applyFill="1"/>
    <xf numFmtId="3" fontId="8" fillId="2" borderId="9" xfId="3" applyNumberFormat="1" applyFont="1" applyFill="1" applyBorder="1" applyAlignment="1">
      <alignment horizontal="right"/>
    </xf>
    <xf numFmtId="3" fontId="8" fillId="2" borderId="0" xfId="3" applyNumberFormat="1" applyFont="1" applyFill="1" applyAlignment="1">
      <alignment horizontal="right"/>
    </xf>
    <xf numFmtId="164" fontId="8" fillId="2" borderId="9" xfId="3" applyNumberFormat="1" applyFont="1" applyFill="1" applyBorder="1"/>
    <xf numFmtId="9" fontId="5" fillId="2" borderId="9" xfId="2" applyFont="1" applyFill="1" applyBorder="1" applyAlignment="1">
      <alignment horizontal="right"/>
    </xf>
    <xf numFmtId="164" fontId="7" fillId="2" borderId="0" xfId="3" applyNumberFormat="1" applyFont="1" applyFill="1"/>
    <xf numFmtId="164" fontId="8" fillId="2" borderId="5" xfId="3" applyNumberFormat="1" applyFont="1" applyFill="1" applyBorder="1"/>
    <xf numFmtId="3" fontId="5" fillId="2" borderId="0" xfId="3" applyNumberFormat="1" applyFont="1" applyFill="1" applyAlignment="1">
      <alignment horizontal="right"/>
    </xf>
    <xf numFmtId="164" fontId="6" fillId="2" borderId="5" xfId="3" applyNumberFormat="1" applyFont="1" applyFill="1" applyBorder="1"/>
    <xf numFmtId="3" fontId="5" fillId="2" borderId="2" xfId="3" applyNumberFormat="1" applyFont="1" applyFill="1" applyBorder="1" applyAlignment="1">
      <alignment horizontal="right"/>
    </xf>
    <xf numFmtId="3" fontId="3" fillId="3" borderId="0" xfId="3" applyNumberFormat="1" applyFont="1" applyFill="1" applyAlignment="1">
      <alignment horizontal="right"/>
    </xf>
    <xf numFmtId="3" fontId="5" fillId="3" borderId="7" xfId="3" applyNumberFormat="1" applyFont="1" applyFill="1" applyBorder="1" applyAlignment="1">
      <alignment horizontal="right"/>
    </xf>
    <xf numFmtId="9" fontId="3" fillId="3" borderId="0" xfId="2" applyFont="1" applyFill="1" applyAlignment="1">
      <alignment horizontal="right"/>
    </xf>
    <xf numFmtId="9" fontId="5" fillId="3" borderId="7" xfId="2" applyFont="1" applyFill="1" applyBorder="1" applyAlignment="1">
      <alignment horizontal="right"/>
    </xf>
    <xf numFmtId="3" fontId="3" fillId="3" borderId="9" xfId="3" applyNumberFormat="1" applyFont="1" applyFill="1" applyBorder="1" applyAlignment="1">
      <alignment horizontal="right"/>
    </xf>
    <xf numFmtId="3" fontId="3" fillId="3" borderId="4" xfId="3" applyNumberFormat="1" applyFont="1" applyFill="1" applyBorder="1" applyAlignment="1">
      <alignment horizontal="right"/>
    </xf>
    <xf numFmtId="3" fontId="3" fillId="3" borderId="5" xfId="3" applyNumberFormat="1" applyFont="1" applyFill="1" applyBorder="1" applyAlignment="1">
      <alignment horizontal="right"/>
    </xf>
    <xf numFmtId="3" fontId="5" fillId="3" borderId="8" xfId="3" applyNumberFormat="1" applyFont="1" applyFill="1" applyBorder="1" applyAlignment="1">
      <alignment horizontal="right"/>
    </xf>
    <xf numFmtId="3" fontId="5" fillId="2" borderId="0" xfId="3" applyNumberFormat="1" applyFont="1" applyFill="1" applyBorder="1" applyAlignment="1">
      <alignment horizontal="right"/>
    </xf>
    <xf numFmtId="3" fontId="5" fillId="2" borderId="3" xfId="3" applyNumberFormat="1" applyFont="1" applyFill="1" applyBorder="1" applyAlignment="1">
      <alignment horizontal="right"/>
    </xf>
    <xf numFmtId="3" fontId="5" fillId="4" borderId="12" xfId="4" applyNumberFormat="1" applyFont="1" applyFill="1" applyBorder="1" applyAlignment="1">
      <alignment horizontal="left"/>
    </xf>
    <xf numFmtId="164" fontId="7" fillId="4" borderId="12" xfId="3" applyNumberFormat="1" applyFont="1" applyFill="1" applyBorder="1"/>
    <xf numFmtId="3" fontId="5" fillId="3" borderId="12" xfId="3" applyNumberFormat="1" applyFont="1" applyFill="1" applyBorder="1" applyAlignment="1">
      <alignment horizontal="right"/>
    </xf>
    <xf numFmtId="3" fontId="5" fillId="3" borderId="11" xfId="3" applyNumberFormat="1" applyFont="1" applyFill="1" applyBorder="1" applyAlignment="1">
      <alignment horizontal="right"/>
    </xf>
    <xf numFmtId="3" fontId="5" fillId="3" borderId="13" xfId="3" applyNumberFormat="1" applyFont="1" applyFill="1" applyBorder="1" applyAlignment="1">
      <alignment horizontal="right"/>
    </xf>
    <xf numFmtId="9" fontId="5" fillId="3" borderId="12" xfId="2" applyFont="1" applyFill="1" applyBorder="1" applyAlignment="1">
      <alignment horizontal="right"/>
    </xf>
    <xf numFmtId="164" fontId="14" fillId="6" borderId="0" xfId="3" applyNumberFormat="1" applyFont="1" applyFill="1" applyAlignment="1">
      <alignment vertical="center"/>
    </xf>
    <xf numFmtId="164" fontId="13" fillId="6" borderId="0" xfId="3" applyNumberFormat="1" applyFont="1" applyFill="1" applyAlignment="1">
      <alignment vertical="center"/>
    </xf>
    <xf numFmtId="3" fontId="15" fillId="6" borderId="0" xfId="4" applyNumberFormat="1" applyFont="1" applyFill="1" applyAlignment="1">
      <alignment horizontal="left" vertical="center"/>
    </xf>
    <xf numFmtId="9" fontId="13" fillId="6" borderId="0" xfId="2" applyFont="1" applyFill="1" applyAlignment="1">
      <alignment horizontal="right" vertical="center"/>
    </xf>
    <xf numFmtId="1" fontId="10" fillId="2" borderId="7" xfId="3" applyNumberFormat="1" applyFont="1" applyFill="1" applyBorder="1" applyAlignment="1">
      <alignment horizontal="right"/>
    </xf>
    <xf numFmtId="1" fontId="10" fillId="2" borderId="10" xfId="3" applyNumberFormat="1" applyFont="1" applyFill="1" applyBorder="1" applyAlignment="1">
      <alignment horizontal="right"/>
    </xf>
    <xf numFmtId="164" fontId="3" fillId="2" borderId="0" xfId="3" applyNumberFormat="1" applyFont="1" applyFill="1"/>
    <xf numFmtId="164" fontId="10" fillId="2" borderId="0" xfId="3" applyNumberFormat="1" applyFont="1" applyFill="1" applyAlignment="1">
      <alignment horizontal="center"/>
    </xf>
    <xf numFmtId="164" fontId="10" fillId="2" borderId="1" xfId="3" applyNumberFormat="1" applyFont="1" applyFill="1" applyBorder="1" applyAlignment="1">
      <alignment horizontal="center"/>
    </xf>
    <xf numFmtId="3" fontId="3" fillId="2" borderId="0" xfId="3" applyNumberFormat="1" applyFont="1" applyFill="1" applyAlignment="1">
      <alignment horizontal="right"/>
    </xf>
    <xf numFmtId="3" fontId="3" fillId="2" borderId="9" xfId="3" applyNumberFormat="1" applyFont="1" applyFill="1" applyBorder="1" applyAlignment="1">
      <alignment horizontal="right"/>
    </xf>
    <xf numFmtId="164" fontId="8" fillId="2" borderId="0" xfId="3" applyNumberFormat="1" applyFont="1" applyFill="1" applyAlignment="1">
      <alignment horizontal="right"/>
    </xf>
    <xf numFmtId="166" fontId="6" fillId="2" borderId="0" xfId="1" applyNumberFormat="1" applyFont="1" applyFill="1" applyAlignment="1">
      <alignment vertical="top" wrapText="1"/>
    </xf>
    <xf numFmtId="164" fontId="8" fillId="2" borderId="6" xfId="3" applyNumberFormat="1" applyFont="1" applyFill="1" applyBorder="1"/>
    <xf numFmtId="3" fontId="3" fillId="3" borderId="1" xfId="3" applyNumberFormat="1" applyFont="1" applyFill="1" applyBorder="1" applyAlignment="1">
      <alignment horizontal="right"/>
    </xf>
    <xf numFmtId="3" fontId="3" fillId="3" borderId="2" xfId="3" applyNumberFormat="1" applyFont="1" applyFill="1" applyBorder="1" applyAlignment="1">
      <alignment horizontal="right"/>
    </xf>
    <xf numFmtId="3" fontId="5" fillId="3" borderId="8" xfId="5" applyNumberFormat="1" applyFont="1" applyFill="1" applyBorder="1" applyAlignment="1">
      <alignment horizontal="right"/>
    </xf>
    <xf numFmtId="3" fontId="5" fillId="3" borderId="7" xfId="5" applyNumberFormat="1" applyFont="1" applyFill="1" applyBorder="1" applyAlignment="1">
      <alignment horizontal="right"/>
    </xf>
    <xf numFmtId="164" fontId="10" fillId="2" borderId="6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  <xf numFmtId="3" fontId="0" fillId="0" borderId="0" xfId="0" applyNumberFormat="1"/>
    <xf numFmtId="164" fontId="8" fillId="2" borderId="0" xfId="3" applyNumberFormat="1" applyFont="1" applyFill="1" applyBorder="1"/>
    <xf numFmtId="1" fontId="10" fillId="2" borderId="8" xfId="3" applyNumberFormat="1" applyFont="1" applyFill="1" applyBorder="1" applyAlignment="1">
      <alignment horizontal="right"/>
    </xf>
    <xf numFmtId="164" fontId="6" fillId="2" borderId="0" xfId="3" applyNumberFormat="1" applyFont="1" applyFill="1" applyBorder="1" applyAlignment="1">
      <alignment horizontal="center"/>
    </xf>
    <xf numFmtId="3" fontId="3" fillId="3" borderId="14" xfId="3" applyNumberFormat="1" applyFont="1" applyFill="1" applyBorder="1" applyAlignment="1">
      <alignment horizontal="right"/>
    </xf>
    <xf numFmtId="164" fontId="10" fillId="2" borderId="5" xfId="3" applyNumberFormat="1" applyFont="1" applyFill="1" applyBorder="1" applyAlignment="1">
      <alignment horizontal="center"/>
    </xf>
    <xf numFmtId="164" fontId="10" fillId="2" borderId="6" xfId="3" applyNumberFormat="1" applyFont="1" applyFill="1" applyBorder="1" applyAlignment="1">
      <alignment horizontal="center"/>
    </xf>
    <xf numFmtId="164" fontId="10" fillId="2" borderId="4" xfId="3" applyNumberFormat="1" applyFont="1" applyFill="1" applyBorder="1" applyAlignment="1">
      <alignment horizontal="center"/>
    </xf>
    <xf numFmtId="164" fontId="5" fillId="2" borderId="4" xfId="3" applyNumberFormat="1" applyFont="1" applyFill="1" applyBorder="1" applyAlignment="1">
      <alignment horizontal="center"/>
    </xf>
    <xf numFmtId="164" fontId="5" fillId="2" borderId="5" xfId="3" applyNumberFormat="1" applyFont="1" applyFill="1" applyBorder="1" applyAlignment="1">
      <alignment horizontal="center"/>
    </xf>
    <xf numFmtId="3" fontId="12" fillId="4" borderId="0" xfId="4" applyNumberFormat="1" applyFont="1" applyFill="1" applyAlignment="1">
      <alignment horizontal="left" vertical="top" wrapText="1"/>
    </xf>
  </cellXfs>
  <cellStyles count="11">
    <cellStyle name="Comma" xfId="1" builtinId="3"/>
    <cellStyle name="Comma 2" xfId="8" xr:uid="{12AD9DC9-EC99-4BA7-96E6-67867DFA0A99}"/>
    <cellStyle name="Currency 2" xfId="6" xr:uid="{7B1C2BCD-D9AF-4D7F-B38A-3775D5B0A5A4}"/>
    <cellStyle name="Currency 3" xfId="7" xr:uid="{87097EF6-4E94-40F1-B140-372CB3D11780}"/>
    <cellStyle name="Normal" xfId="0" builtinId="0"/>
    <cellStyle name="Normal 2" xfId="9" xr:uid="{1EE59B47-A4B1-4138-B0FE-C4E2F2CD3DFE}"/>
    <cellStyle name="Normal 3" xfId="10" xr:uid="{DC582912-6D9F-46BF-8986-429B90C82A16}"/>
    <cellStyle name="Normal_Bruttokapacitet tør og tank 20080204" xfId="5" xr:uid="{63D2525E-CD86-4A70-9FB6-41AD5D5A8154}"/>
    <cellStyle name="Normal_Bruttokapacitet tør og tank 20080227" xfId="3" xr:uid="{09FD7E2D-24C4-4585-A2D7-A2B890140B4C}"/>
    <cellStyle name="Normal_MBA data template 20070117_Bruttokapacitet mm_Vesseldays and average rates to PSA 20070713 DENNE" xfId="4" xr:uid="{E53C572C-3096-47DF-87C9-0C3626461077}"/>
    <cellStyle name="Percent" xfId="2" builtinId="5"/>
  </cellStyles>
  <dxfs count="0"/>
  <tableStyles count="1" defaultTableStyle="TableStyleMedium2" defaultPivotStyle="PivotStyleLight16">
    <tableStyle name="Invisible" pivot="0" table="0" count="0" xr9:uid="{C5F32AA4-8D88-4EEF-AEFF-9D1A4F770808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5AF12-16ED-4673-8B0F-4786BA0DEF3C}">
  <sheetPr>
    <tabColor theme="8" tint="0.79998168889431442"/>
  </sheetPr>
  <dimension ref="A2:L32"/>
  <sheetViews>
    <sheetView workbookViewId="0">
      <selection activeCell="O10" sqref="O10"/>
    </sheetView>
  </sheetViews>
  <sheetFormatPr defaultRowHeight="15" x14ac:dyDescent="0.25"/>
  <cols>
    <col min="1" max="1" width="9.140625" style="14"/>
    <col min="2" max="2" width="12" style="14" bestFit="1" customWidth="1"/>
    <col min="3" max="10" width="16.5703125" style="14" customWidth="1"/>
    <col min="11" max="16384" width="9.140625" style="14"/>
  </cols>
  <sheetData>
    <row r="2" spans="1:1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5">
      <c r="A3" s="65" t="s">
        <v>21</v>
      </c>
      <c r="B3" s="63"/>
      <c r="C3" s="63"/>
      <c r="D3" s="63"/>
      <c r="E3" s="63"/>
      <c r="F3" s="63"/>
      <c r="G3" s="64"/>
      <c r="H3" s="64"/>
      <c r="I3" s="64"/>
      <c r="J3" s="63"/>
    </row>
    <row r="4" spans="1:12" x14ac:dyDescent="0.25">
      <c r="A4" s="23"/>
      <c r="B4" s="3"/>
      <c r="C4" s="67">
        <v>2021</v>
      </c>
      <c r="D4" s="67">
        <v>2022</v>
      </c>
      <c r="E4" s="67">
        <f>+D4+1</f>
        <v>2023</v>
      </c>
      <c r="F4" s="67">
        <f>+E4+1</f>
        <v>2024</v>
      </c>
      <c r="G4" s="85">
        <v>2021</v>
      </c>
      <c r="H4" s="67">
        <v>2022</v>
      </c>
      <c r="I4" s="67">
        <f>+H4+1</f>
        <v>2023</v>
      </c>
      <c r="J4" s="67">
        <f>+I4+1</f>
        <v>2024</v>
      </c>
    </row>
    <row r="5" spans="1:12" x14ac:dyDescent="0.25">
      <c r="A5" s="4"/>
      <c r="B5" s="4"/>
      <c r="C5" s="37"/>
      <c r="D5" s="37"/>
      <c r="E5" s="37"/>
      <c r="F5" s="37"/>
      <c r="G5" s="24"/>
      <c r="H5" s="25"/>
      <c r="I5" s="25"/>
      <c r="J5" s="25"/>
    </row>
    <row r="6" spans="1:12" x14ac:dyDescent="0.25">
      <c r="A6" s="5" t="s">
        <v>2</v>
      </c>
      <c r="B6" s="6"/>
      <c r="C6" s="88" t="s">
        <v>3</v>
      </c>
      <c r="D6" s="88"/>
      <c r="E6" s="88"/>
      <c r="F6" s="89"/>
      <c r="G6" s="26"/>
      <c r="H6" s="27"/>
      <c r="I6" s="27"/>
      <c r="J6" s="27"/>
    </row>
    <row r="7" spans="1:12" x14ac:dyDescent="0.25">
      <c r="A7" s="7" t="s">
        <v>0</v>
      </c>
      <c r="B7" s="4"/>
      <c r="C7" s="47">
        <v>398</v>
      </c>
      <c r="D7" s="47">
        <v>1825</v>
      </c>
      <c r="E7" s="47">
        <v>1825</v>
      </c>
      <c r="F7" s="47">
        <v>1830</v>
      </c>
      <c r="G7" s="28"/>
      <c r="H7" s="29"/>
      <c r="I7" s="29"/>
      <c r="J7" s="29"/>
    </row>
    <row r="8" spans="1:12" x14ac:dyDescent="0.25">
      <c r="A8" s="7" t="s">
        <v>1</v>
      </c>
      <c r="B8" s="4"/>
      <c r="C8" s="47">
        <v>791.04166666666674</v>
      </c>
      <c r="D8" s="47">
        <v>3213</v>
      </c>
      <c r="E8" s="47">
        <v>3285</v>
      </c>
      <c r="F8" s="47">
        <v>3294</v>
      </c>
      <c r="G8" s="30"/>
      <c r="H8" s="31"/>
      <c r="I8" s="31"/>
      <c r="J8" s="31"/>
    </row>
    <row r="9" spans="1:12" x14ac:dyDescent="0.25">
      <c r="A9" s="8" t="s">
        <v>4</v>
      </c>
      <c r="B9" s="6"/>
      <c r="C9" s="47">
        <v>184</v>
      </c>
      <c r="D9" s="47">
        <v>730</v>
      </c>
      <c r="E9" s="47">
        <v>730</v>
      </c>
      <c r="F9" s="47">
        <v>732</v>
      </c>
      <c r="G9" s="30"/>
      <c r="H9" s="29"/>
      <c r="I9" s="29"/>
      <c r="J9" s="29"/>
    </row>
    <row r="10" spans="1:12" x14ac:dyDescent="0.25">
      <c r="A10" s="9" t="s">
        <v>5</v>
      </c>
      <c r="B10" s="10"/>
      <c r="C10" s="48">
        <f>SUM(C7:C9)</f>
        <v>1373.0416666666667</v>
      </c>
      <c r="D10" s="48">
        <f>SUM(D7:D9)</f>
        <v>5768</v>
      </c>
      <c r="E10" s="48">
        <f t="shared" ref="E10:F10" si="0">SUM(E7:E9)</f>
        <v>5840</v>
      </c>
      <c r="F10" s="48">
        <f t="shared" si="0"/>
        <v>5856</v>
      </c>
      <c r="G10" s="32"/>
      <c r="H10" s="33"/>
      <c r="I10" s="33"/>
      <c r="J10" s="33"/>
    </row>
    <row r="11" spans="1:12" ht="5.25" customHeight="1" x14ac:dyDescent="0.25">
      <c r="A11" s="11"/>
      <c r="B11" s="12"/>
      <c r="C11" s="42"/>
      <c r="D11" s="44"/>
      <c r="E11" s="44"/>
      <c r="F11" s="46"/>
      <c r="G11" s="32"/>
      <c r="H11" s="33"/>
      <c r="I11" s="33"/>
      <c r="J11" s="33"/>
    </row>
    <row r="12" spans="1:12" x14ac:dyDescent="0.25">
      <c r="A12" s="5" t="s">
        <v>6</v>
      </c>
      <c r="B12" s="6"/>
      <c r="C12" s="43"/>
      <c r="D12" s="45"/>
      <c r="E12" s="45"/>
      <c r="F12" s="45"/>
      <c r="G12" s="90" t="s">
        <v>7</v>
      </c>
      <c r="H12" s="88"/>
      <c r="I12" s="88"/>
      <c r="J12" s="88"/>
    </row>
    <row r="13" spans="1:12" x14ac:dyDescent="0.25">
      <c r="A13" s="7" t="s">
        <v>0</v>
      </c>
      <c r="B13" s="4"/>
      <c r="C13" s="47">
        <v>1702</v>
      </c>
      <c r="D13" s="47">
        <v>6656.5013888888889</v>
      </c>
      <c r="E13" s="47">
        <v>8850.328125</v>
      </c>
      <c r="F13" s="47">
        <v>3577.6125000000002</v>
      </c>
      <c r="G13" s="51">
        <v>13197.935738897866</v>
      </c>
      <c r="H13" s="47">
        <v>12983.606222305425</v>
      </c>
      <c r="I13" s="47">
        <v>12549.298307560395</v>
      </c>
      <c r="J13" s="47">
        <v>11766.832046977324</v>
      </c>
    </row>
    <row r="14" spans="1:12" x14ac:dyDescent="0.25">
      <c r="A14" s="7" t="s">
        <v>1</v>
      </c>
      <c r="B14" s="4"/>
      <c r="C14" s="47">
        <v>2024</v>
      </c>
      <c r="D14" s="47">
        <v>8447.3875000000007</v>
      </c>
      <c r="E14" s="47">
        <v>7467.1506944444445</v>
      </c>
      <c r="F14" s="47">
        <v>4417.4229166666664</v>
      </c>
      <c r="G14" s="51">
        <v>11879.772727272728</v>
      </c>
      <c r="H14" s="47">
        <v>11552.07185357603</v>
      </c>
      <c r="I14" s="47">
        <v>11678.941964285714</v>
      </c>
      <c r="J14" s="47">
        <v>11653.91962704773</v>
      </c>
    </row>
    <row r="15" spans="1:12" x14ac:dyDescent="0.25">
      <c r="A15" s="8" t="s">
        <v>4</v>
      </c>
      <c r="B15" s="6"/>
      <c r="C15" s="47">
        <v>670.90000000000009</v>
      </c>
      <c r="D15" s="47">
        <v>3420.8166666666671</v>
      </c>
      <c r="E15" s="47">
        <v>3033.6000000000004</v>
      </c>
      <c r="F15" s="47">
        <v>2816.9541666666673</v>
      </c>
      <c r="G15" s="52">
        <v>10021.693279177225</v>
      </c>
      <c r="H15" s="53">
        <v>9533.45229940219</v>
      </c>
      <c r="I15" s="53">
        <v>9385.0179434774964</v>
      </c>
      <c r="J15" s="53">
        <v>9418.1372818454911</v>
      </c>
    </row>
    <row r="16" spans="1:12" x14ac:dyDescent="0.25">
      <c r="A16" s="9" t="s">
        <v>5</v>
      </c>
      <c r="B16" s="10"/>
      <c r="C16" s="48">
        <f>SUM(C13:C15)</f>
        <v>4396.8999999999996</v>
      </c>
      <c r="D16" s="48">
        <f>SUM(D13:D15)</f>
        <v>18524.705555555556</v>
      </c>
      <c r="E16" s="48">
        <f t="shared" ref="E16" si="1">SUM(E13:E15)</f>
        <v>19351.078819444447</v>
      </c>
      <c r="F16" s="48">
        <f>SUM(F13:F15)</f>
        <v>10811.989583333334</v>
      </c>
      <c r="G16" s="54">
        <f>SUMPRODUCT(C13:C15,G13:G15)/C16</f>
        <v>12106.507004617839</v>
      </c>
      <c r="H16" s="48">
        <f>SUMPRODUCT(D13:D15,H13:H15)/D16</f>
        <v>11693.703421821143</v>
      </c>
      <c r="I16" s="48">
        <f t="shared" ref="I16" si="2">SUMPRODUCT(E13:E15,I13:I15)/E16</f>
        <v>11717.394151942794</v>
      </c>
      <c r="J16" s="48">
        <f>SUMPRODUCT(F13:F15,J13:J15)/F16</f>
        <v>11108.771163603253</v>
      </c>
      <c r="L16" s="83"/>
    </row>
    <row r="17" spans="1:10" ht="5.25" customHeight="1" x14ac:dyDescent="0.25">
      <c r="A17" s="11"/>
      <c r="B17" s="12"/>
      <c r="C17" s="42"/>
      <c r="D17" s="44"/>
      <c r="E17" s="44"/>
      <c r="F17" s="56"/>
      <c r="G17" s="55"/>
      <c r="H17" s="33"/>
      <c r="I17" s="33"/>
      <c r="J17" s="33"/>
    </row>
    <row r="18" spans="1:10" ht="15.75" thickBot="1" x14ac:dyDescent="0.3">
      <c r="A18" s="57" t="s">
        <v>8</v>
      </c>
      <c r="B18" s="58"/>
      <c r="C18" s="59">
        <f>C10+C16</f>
        <v>5769.9416666666666</v>
      </c>
      <c r="D18" s="59">
        <f>D10+D16</f>
        <v>24292.705555555556</v>
      </c>
      <c r="E18" s="59">
        <f t="shared" ref="E18" si="3">E10+E16</f>
        <v>25191.078819444447</v>
      </c>
      <c r="F18" s="60">
        <f>F10+F16</f>
        <v>16667.989583333336</v>
      </c>
      <c r="G18" s="36"/>
      <c r="H18" s="37"/>
      <c r="I18" s="37"/>
      <c r="J18" s="37"/>
    </row>
    <row r="19" spans="1:10" ht="15.75" thickTop="1" x14ac:dyDescent="0.25">
      <c r="A19" s="11"/>
      <c r="B19" s="12"/>
      <c r="C19" s="42"/>
      <c r="D19" s="44"/>
      <c r="E19" s="44"/>
      <c r="F19" s="44"/>
      <c r="G19" s="32"/>
      <c r="H19" s="33"/>
      <c r="I19" s="33"/>
      <c r="J19" s="33"/>
    </row>
    <row r="20" spans="1:10" x14ac:dyDescent="0.25">
      <c r="A20" s="5" t="s">
        <v>9</v>
      </c>
      <c r="B20" s="6"/>
      <c r="C20" s="43"/>
      <c r="D20" s="45"/>
      <c r="E20" s="45"/>
      <c r="F20" s="45"/>
      <c r="G20" s="91" t="s">
        <v>10</v>
      </c>
      <c r="H20" s="92"/>
      <c r="I20" s="92"/>
      <c r="J20" s="92"/>
    </row>
    <row r="21" spans="1:10" x14ac:dyDescent="0.25">
      <c r="A21" s="7" t="s">
        <v>0</v>
      </c>
      <c r="B21" s="4"/>
      <c r="C21" s="47">
        <v>2001.1281954444444</v>
      </c>
      <c r="D21" s="47">
        <v>7528.9103512222227</v>
      </c>
      <c r="E21" s="47">
        <v>5935.5062499999985</v>
      </c>
      <c r="F21" s="47">
        <v>1771.2343222222223</v>
      </c>
      <c r="G21" s="51">
        <v>13518.2958067031</v>
      </c>
      <c r="H21" s="47">
        <v>15817.029623687595</v>
      </c>
      <c r="I21" s="47">
        <v>15266.556334472085</v>
      </c>
      <c r="J21" s="47">
        <v>15376.34642973104</v>
      </c>
    </row>
    <row r="22" spans="1:10" x14ac:dyDescent="0.25">
      <c r="A22" s="7" t="s">
        <v>1</v>
      </c>
      <c r="B22" s="4"/>
      <c r="C22" s="47">
        <v>3527.0333333333333</v>
      </c>
      <c r="D22" s="47">
        <v>13206.914543333332</v>
      </c>
      <c r="E22" s="47">
        <v>4206.184444444445</v>
      </c>
      <c r="F22" s="47">
        <v>2792.5066666666667</v>
      </c>
      <c r="G22" s="51">
        <v>11441.513519388342</v>
      </c>
      <c r="H22" s="47">
        <v>14304.07894549688</v>
      </c>
      <c r="I22" s="47">
        <v>13981.246588026726</v>
      </c>
      <c r="J22" s="47">
        <v>11336.11794421261</v>
      </c>
    </row>
    <row r="23" spans="1:10" x14ac:dyDescent="0.25">
      <c r="A23" s="8" t="s">
        <v>4</v>
      </c>
      <c r="B23" s="6"/>
      <c r="C23" s="47">
        <v>762.90000000000009</v>
      </c>
      <c r="D23" s="47">
        <v>3115.6826388888899</v>
      </c>
      <c r="E23" s="47">
        <v>2388.7249999999999</v>
      </c>
      <c r="F23" s="47">
        <v>1667.0458333333329</v>
      </c>
      <c r="G23" s="52">
        <v>10909.22112989907</v>
      </c>
      <c r="H23" s="53">
        <v>10578.170190543671</v>
      </c>
      <c r="I23" s="53">
        <v>9894.4381207547976</v>
      </c>
      <c r="J23" s="53">
        <v>9745.0222774318845</v>
      </c>
    </row>
    <row r="24" spans="1:10" ht="15.75" thickBot="1" x14ac:dyDescent="0.3">
      <c r="A24" s="57" t="s">
        <v>5</v>
      </c>
      <c r="B24" s="58"/>
      <c r="C24" s="59">
        <f>SUM(C21:C23)</f>
        <v>6291.0615287777782</v>
      </c>
      <c r="D24" s="59">
        <f>SUM(D21:D23)</f>
        <v>23851.507533444445</v>
      </c>
      <c r="E24" s="59">
        <f>SUM(E21:E23)</f>
        <v>12530.415694444444</v>
      </c>
      <c r="F24" s="59">
        <f>SUM(F21:F23)</f>
        <v>6230.7868222222214</v>
      </c>
      <c r="G24" s="61">
        <f>SUMPRODUCT(C21:C23,G21:G23)/C24</f>
        <v>12037.569003800732</v>
      </c>
      <c r="H24" s="59">
        <f>SUMPRODUCT(D21:D23,H21:H23)/D24</f>
        <v>14294.944126673896</v>
      </c>
      <c r="I24" s="59">
        <f t="shared" ref="I24" si="4">SUMPRODUCT(E21:E23,I21:I23)/E24</f>
        <v>13810.997046846891</v>
      </c>
      <c r="J24" s="59">
        <f>SUMPRODUCT(F21:F23,J21:J23)/F24</f>
        <v>12058.941897259097</v>
      </c>
    </row>
    <row r="25" spans="1:10" ht="15.75" thickTop="1" x14ac:dyDescent="0.25">
      <c r="A25" s="13"/>
      <c r="B25" s="4"/>
      <c r="C25" s="39"/>
      <c r="D25" s="39"/>
      <c r="E25" s="39"/>
      <c r="F25" s="39"/>
      <c r="G25" s="38"/>
      <c r="H25" s="39"/>
      <c r="I25" s="39"/>
      <c r="J25" s="39"/>
    </row>
    <row r="26" spans="1:10" x14ac:dyDescent="0.25">
      <c r="A26" s="5" t="s">
        <v>11</v>
      </c>
      <c r="B26" s="6"/>
      <c r="C26" s="43"/>
      <c r="D26" s="43"/>
      <c r="E26" s="43"/>
      <c r="F26" s="43"/>
      <c r="G26" s="40"/>
      <c r="H26" s="37"/>
      <c r="I26" s="37"/>
      <c r="J26" s="37"/>
    </row>
    <row r="27" spans="1:10" x14ac:dyDescent="0.25">
      <c r="A27" s="7" t="s">
        <v>0</v>
      </c>
      <c r="B27" s="4"/>
      <c r="C27" s="49">
        <f t="shared" ref="C27:F29" si="5">C21/(C7+C13)</f>
        <v>0.95291818830687824</v>
      </c>
      <c r="D27" s="49">
        <f t="shared" si="5"/>
        <v>0.88768603647054756</v>
      </c>
      <c r="E27" s="49">
        <f t="shared" ref="E27" si="6">E21/(E7+E13)</f>
        <v>0.55600223061059295</v>
      </c>
      <c r="F27" s="49">
        <f t="shared" si="5"/>
        <v>0.3275446090529272</v>
      </c>
      <c r="G27" s="36"/>
      <c r="H27" s="37"/>
      <c r="I27" s="37"/>
      <c r="J27" s="37"/>
    </row>
    <row r="28" spans="1:10" x14ac:dyDescent="0.25">
      <c r="A28" s="7" t="s">
        <v>1</v>
      </c>
      <c r="B28" s="4"/>
      <c r="C28" s="49">
        <f t="shared" si="5"/>
        <v>1.2529240242151536</v>
      </c>
      <c r="D28" s="49">
        <f t="shared" si="5"/>
        <v>1.1326308446724718</v>
      </c>
      <c r="E28" s="49">
        <f t="shared" ref="E28" si="7">E22/(E8+E14)</f>
        <v>0.39119470736377876</v>
      </c>
      <c r="F28" s="49">
        <f t="shared" si="5"/>
        <v>0.36212599112301747</v>
      </c>
      <c r="G28" s="36"/>
      <c r="H28" s="37"/>
      <c r="I28" s="37"/>
      <c r="J28" s="37"/>
    </row>
    <row r="29" spans="1:10" x14ac:dyDescent="0.25">
      <c r="A29" s="8" t="s">
        <v>4</v>
      </c>
      <c r="B29" s="6"/>
      <c r="C29" s="49">
        <f t="shared" si="5"/>
        <v>0.89238507427769331</v>
      </c>
      <c r="D29" s="49">
        <f t="shared" si="5"/>
        <v>0.75061918872725186</v>
      </c>
      <c r="E29" s="49">
        <f t="shared" ref="E29" si="8">E23/(E9+E15)</f>
        <v>0.63469151875863528</v>
      </c>
      <c r="F29" s="49">
        <f t="shared" si="5"/>
        <v>0.46972875812005627</v>
      </c>
      <c r="G29" s="36"/>
      <c r="H29" s="37"/>
      <c r="I29" s="37"/>
      <c r="J29" s="37"/>
    </row>
    <row r="30" spans="1:10" ht="15.75" thickBot="1" x14ac:dyDescent="0.3">
      <c r="A30" s="57" t="s">
        <v>5</v>
      </c>
      <c r="B30" s="58"/>
      <c r="C30" s="62">
        <f>C24/C18</f>
        <v>1.0903163137890379</v>
      </c>
      <c r="D30" s="62">
        <f>D24/D18</f>
        <v>0.98183825094730082</v>
      </c>
      <c r="E30" s="62">
        <f>E24/E18</f>
        <v>0.49741481038805246</v>
      </c>
      <c r="F30" s="62">
        <f>F24/F18</f>
        <v>0.37381753756628888</v>
      </c>
      <c r="G30" s="41"/>
      <c r="H30" s="42"/>
      <c r="I30" s="42"/>
      <c r="J30" s="42"/>
    </row>
    <row r="31" spans="1:10" ht="15.75" thickTop="1" x14ac:dyDescent="0.25"/>
    <row r="32" spans="1:10" ht="15" customHeight="1" x14ac:dyDescent="0.25">
      <c r="A32" s="93" t="s">
        <v>17</v>
      </c>
      <c r="B32" s="93"/>
      <c r="C32" s="93"/>
      <c r="D32" s="93"/>
      <c r="E32" s="93"/>
      <c r="F32" s="93"/>
      <c r="G32" s="93"/>
    </row>
  </sheetData>
  <mergeCells count="4">
    <mergeCell ref="C6:F6"/>
    <mergeCell ref="G12:J12"/>
    <mergeCell ref="G20:J20"/>
    <mergeCell ref="A32:G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77BFC3-2209-4A71-AF85-B2335A9F8E2A}">
  <sheetPr>
    <tabColor theme="8" tint="0.79998168889431442"/>
  </sheetPr>
  <dimension ref="A1:O40"/>
  <sheetViews>
    <sheetView tabSelected="1" topLeftCell="A13" workbookViewId="0">
      <selection activeCell="A23" sqref="A23"/>
    </sheetView>
  </sheetViews>
  <sheetFormatPr defaultRowHeight="15" x14ac:dyDescent="0.25"/>
  <cols>
    <col min="1" max="1" width="9.140625" style="14"/>
    <col min="2" max="2" width="12" style="14" customWidth="1"/>
    <col min="3" max="10" width="16.5703125" style="14" customWidth="1"/>
    <col min="11" max="16384" width="9.140625" style="14"/>
  </cols>
  <sheetData>
    <row r="1" spans="1:10" hidden="1" x14ac:dyDescent="0.25">
      <c r="B1" s="14" t="s">
        <v>14</v>
      </c>
      <c r="C1" s="14" t="s">
        <v>15</v>
      </c>
    </row>
    <row r="2" spans="1:10" hidden="1" x14ac:dyDescent="0.25">
      <c r="A2" s="14">
        <v>2020</v>
      </c>
      <c r="B2" s="15">
        <v>10000</v>
      </c>
      <c r="C2" s="15">
        <v>10000</v>
      </c>
    </row>
    <row r="3" spans="1:10" hidden="1" x14ac:dyDescent="0.25">
      <c r="A3" s="14">
        <v>2021</v>
      </c>
      <c r="B3" s="15">
        <v>10000</v>
      </c>
      <c r="C3" s="15">
        <v>10000</v>
      </c>
    </row>
    <row r="4" spans="1:10" hidden="1" x14ac:dyDescent="0.25">
      <c r="A4" s="14">
        <v>2022</v>
      </c>
      <c r="B4" s="15">
        <v>10000</v>
      </c>
      <c r="C4" s="15">
        <v>10000</v>
      </c>
    </row>
    <row r="5" spans="1:10" hidden="1" x14ac:dyDescent="0.25">
      <c r="A5" s="14">
        <v>2023</v>
      </c>
      <c r="B5" s="15">
        <v>10000</v>
      </c>
      <c r="C5" s="15">
        <v>10000</v>
      </c>
    </row>
    <row r="6" spans="1:10" hidden="1" x14ac:dyDescent="0.25">
      <c r="A6" s="14">
        <v>2024</v>
      </c>
      <c r="B6" s="15">
        <v>10000</v>
      </c>
      <c r="C6" s="15">
        <v>10000</v>
      </c>
    </row>
    <row r="7" spans="1:10" hidden="1" x14ac:dyDescent="0.25">
      <c r="A7" s="14">
        <v>2025</v>
      </c>
      <c r="B7" s="15">
        <v>10000</v>
      </c>
      <c r="C7" s="15">
        <v>10000</v>
      </c>
    </row>
    <row r="8" spans="1:10" hidden="1" x14ac:dyDescent="0.25"/>
    <row r="9" spans="1:10" hidden="1" x14ac:dyDescent="0.25"/>
    <row r="10" spans="1:10" hidden="1" x14ac:dyDescent="0.25"/>
    <row r="11" spans="1:10" hidden="1" x14ac:dyDescent="0.25"/>
    <row r="12" spans="1:10" hidden="1" x14ac:dyDescent="0.25"/>
    <row r="15" spans="1:10" x14ac:dyDescent="0.25">
      <c r="A15" s="65" t="s">
        <v>20</v>
      </c>
      <c r="B15" s="63"/>
      <c r="C15" s="63"/>
      <c r="D15" s="63"/>
      <c r="E15" s="63"/>
      <c r="F15" s="63"/>
      <c r="G15" s="66"/>
      <c r="H15" s="66"/>
      <c r="I15" s="66"/>
      <c r="J15" s="66"/>
    </row>
    <row r="16" spans="1:10" x14ac:dyDescent="0.25">
      <c r="A16" s="2"/>
      <c r="B16" s="3"/>
      <c r="C16" s="67">
        <v>2021</v>
      </c>
      <c r="D16" s="67">
        <v>2022</v>
      </c>
      <c r="E16" s="67">
        <v>2023</v>
      </c>
      <c r="F16" s="67">
        <v>2024</v>
      </c>
      <c r="G16" s="85">
        <v>2021</v>
      </c>
      <c r="H16" s="67">
        <v>2022</v>
      </c>
      <c r="I16" s="67">
        <v>2023</v>
      </c>
      <c r="J16" s="67">
        <v>2024</v>
      </c>
    </row>
    <row r="17" spans="1:11" x14ac:dyDescent="0.25">
      <c r="A17" s="16"/>
      <c r="B17" s="1"/>
      <c r="C17" s="69"/>
      <c r="D17" s="70"/>
      <c r="E17" s="70"/>
      <c r="F17" s="70"/>
      <c r="G17" s="71"/>
      <c r="H17" s="70"/>
      <c r="I17" s="70"/>
      <c r="J17" s="70"/>
    </row>
    <row r="18" spans="1:11" x14ac:dyDescent="0.25">
      <c r="A18" s="5" t="s">
        <v>2</v>
      </c>
      <c r="B18" s="6"/>
      <c r="C18" s="88" t="s">
        <v>3</v>
      </c>
      <c r="D18" s="88"/>
      <c r="E18" s="88"/>
      <c r="F18" s="89"/>
      <c r="G18" s="86"/>
      <c r="H18" s="27"/>
      <c r="I18" s="27"/>
      <c r="J18" s="27"/>
    </row>
    <row r="19" spans="1:11" x14ac:dyDescent="0.25">
      <c r="A19" s="7" t="s">
        <v>13</v>
      </c>
      <c r="B19" s="4"/>
      <c r="C19" s="47">
        <v>1288</v>
      </c>
      <c r="D19" s="47">
        <v>5110</v>
      </c>
      <c r="E19" s="47">
        <v>5110</v>
      </c>
      <c r="F19" s="87">
        <v>5124</v>
      </c>
      <c r="G19" s="73"/>
      <c r="H19" s="72"/>
      <c r="I19" s="72"/>
      <c r="J19" s="72"/>
    </row>
    <row r="20" spans="1:11" x14ac:dyDescent="0.25">
      <c r="A20" s="8" t="s">
        <v>18</v>
      </c>
      <c r="B20" s="6"/>
      <c r="C20" s="47">
        <v>368</v>
      </c>
      <c r="D20" s="47">
        <v>1460</v>
      </c>
      <c r="E20" s="47">
        <v>1460</v>
      </c>
      <c r="F20" s="47">
        <v>1464</v>
      </c>
      <c r="G20" s="73"/>
      <c r="H20" s="72"/>
      <c r="I20" s="72"/>
      <c r="J20" s="72"/>
    </row>
    <row r="21" spans="1:11" x14ac:dyDescent="0.25">
      <c r="A21" s="9" t="s">
        <v>5</v>
      </c>
      <c r="B21" s="10"/>
      <c r="C21" s="48">
        <f>C19+C20</f>
        <v>1656</v>
      </c>
      <c r="D21" s="48">
        <f t="shared" ref="D21:F21" si="0">D19+D20</f>
        <v>6570</v>
      </c>
      <c r="E21" s="48">
        <f t="shared" si="0"/>
        <v>6570</v>
      </c>
      <c r="F21" s="48">
        <f t="shared" si="0"/>
        <v>6588</v>
      </c>
      <c r="G21" s="32"/>
      <c r="H21" s="33"/>
      <c r="I21" s="33"/>
      <c r="J21" s="33"/>
    </row>
    <row r="22" spans="1:11" ht="5.25" customHeight="1" x14ac:dyDescent="0.25">
      <c r="A22" s="11"/>
      <c r="B22" s="12"/>
      <c r="C22" s="42"/>
      <c r="D22" s="44"/>
      <c r="E22" s="44"/>
      <c r="F22" s="44"/>
      <c r="G22" s="32"/>
      <c r="H22" s="33"/>
      <c r="I22" s="33"/>
      <c r="J22" s="33"/>
      <c r="K22" s="1"/>
    </row>
    <row r="23" spans="1:11" x14ac:dyDescent="0.25">
      <c r="A23" s="5" t="s">
        <v>6</v>
      </c>
      <c r="B23" s="5"/>
      <c r="C23" s="43"/>
      <c r="D23" s="45"/>
      <c r="E23" s="45"/>
      <c r="F23" s="45"/>
      <c r="G23" s="90" t="s">
        <v>7</v>
      </c>
      <c r="H23" s="88"/>
      <c r="I23" s="88"/>
      <c r="J23" s="88"/>
    </row>
    <row r="24" spans="1:11" x14ac:dyDescent="0.25">
      <c r="A24" s="7" t="s">
        <v>13</v>
      </c>
      <c r="B24" s="4"/>
      <c r="C24" s="47">
        <v>1656</v>
      </c>
      <c r="D24" s="47">
        <v>6883.583333333333</v>
      </c>
      <c r="E24" s="47">
        <v>5819.4333333333334</v>
      </c>
      <c r="F24" s="47">
        <v>4318.854166666667</v>
      </c>
      <c r="G24" s="51">
        <v>15214</v>
      </c>
      <c r="H24" s="47">
        <v>15188.211808287833</v>
      </c>
      <c r="I24" s="47">
        <v>15170.687008471614</v>
      </c>
      <c r="J24" s="47">
        <v>15169.824336123103</v>
      </c>
    </row>
    <row r="25" spans="1:11" x14ac:dyDescent="0.25">
      <c r="A25" s="8" t="s">
        <v>18</v>
      </c>
      <c r="B25" s="6"/>
      <c r="C25" s="47">
        <v>0</v>
      </c>
      <c r="D25" s="47">
        <v>0</v>
      </c>
      <c r="E25" s="47">
        <v>0</v>
      </c>
      <c r="F25" s="47">
        <v>0</v>
      </c>
      <c r="G25" s="51">
        <v>0</v>
      </c>
      <c r="H25" s="47">
        <v>0</v>
      </c>
      <c r="I25" s="47">
        <v>0</v>
      </c>
      <c r="J25" s="47">
        <v>0</v>
      </c>
    </row>
    <row r="26" spans="1:11" x14ac:dyDescent="0.25">
      <c r="A26" s="9" t="s">
        <v>5</v>
      </c>
      <c r="B26" s="10"/>
      <c r="C26" s="48">
        <f>SUM(C24:C25)</f>
        <v>1656</v>
      </c>
      <c r="D26" s="48">
        <f>SUM(D24:D25)</f>
        <v>6883.583333333333</v>
      </c>
      <c r="E26" s="48">
        <f>SUM(E24:E25)</f>
        <v>5819.4333333333334</v>
      </c>
      <c r="F26" s="48">
        <f>SUM(F24:F25)</f>
        <v>4318.854166666667</v>
      </c>
      <c r="G26" s="79">
        <f>SUMPRODUCT(C24:C25,G24:G25)/C26</f>
        <v>15214</v>
      </c>
      <c r="H26" s="80">
        <f>SUMPRODUCT(D24:D25,H24:H25)/D26</f>
        <v>15188.211808287833</v>
      </c>
      <c r="I26" s="80">
        <f>SUMPRODUCT(E24:E25,I24:I25)/E26</f>
        <v>15170.687008471614</v>
      </c>
      <c r="J26" s="80">
        <f>SUMPRODUCT(F24:F25,J24:J25)/F26</f>
        <v>15169.824336123103</v>
      </c>
    </row>
    <row r="27" spans="1:11" ht="5.25" customHeight="1" x14ac:dyDescent="0.25">
      <c r="A27" s="11"/>
      <c r="B27" s="12"/>
      <c r="C27" s="42"/>
      <c r="D27" s="27"/>
      <c r="E27" s="27"/>
      <c r="F27" s="27"/>
      <c r="G27" s="34"/>
      <c r="H27" s="35"/>
      <c r="I27" s="35"/>
      <c r="J27" s="35"/>
    </row>
    <row r="28" spans="1:11" ht="15.75" thickBot="1" x14ac:dyDescent="0.3">
      <c r="A28" s="57" t="s">
        <v>8</v>
      </c>
      <c r="B28" s="58"/>
      <c r="C28" s="59">
        <f>C21+C26</f>
        <v>3312</v>
      </c>
      <c r="D28" s="59">
        <f>D21+D26</f>
        <v>13453.583333333332</v>
      </c>
      <c r="E28" s="59">
        <f>E21+E26</f>
        <v>12389.433333333334</v>
      </c>
      <c r="F28" s="60">
        <f>F21+F26</f>
        <v>10906.854166666668</v>
      </c>
      <c r="G28" s="40"/>
      <c r="H28" s="74"/>
      <c r="I28" s="75"/>
      <c r="J28" s="75"/>
    </row>
    <row r="29" spans="1:11" ht="15.75" thickTop="1" x14ac:dyDescent="0.25">
      <c r="A29" s="11"/>
      <c r="B29" s="12"/>
      <c r="C29" s="42"/>
      <c r="D29" s="44"/>
      <c r="E29" s="44"/>
      <c r="F29" s="44"/>
      <c r="G29" s="32"/>
      <c r="H29" s="33"/>
      <c r="I29" s="33"/>
      <c r="J29" s="33"/>
    </row>
    <row r="30" spans="1:11" x14ac:dyDescent="0.25">
      <c r="A30" s="5" t="s">
        <v>9</v>
      </c>
      <c r="B30" s="5"/>
      <c r="C30" s="43"/>
      <c r="D30" s="45"/>
      <c r="E30" s="45"/>
      <c r="F30" s="45"/>
      <c r="G30" s="91" t="s">
        <v>10</v>
      </c>
      <c r="H30" s="92"/>
      <c r="I30" s="92"/>
      <c r="J30" s="92"/>
      <c r="K30" s="12"/>
    </row>
    <row r="31" spans="1:11" x14ac:dyDescent="0.25">
      <c r="A31" s="7" t="s">
        <v>13</v>
      </c>
      <c r="B31" s="4"/>
      <c r="C31" s="47">
        <v>2759</v>
      </c>
      <c r="D31" s="47">
        <v>5570.0208333333339</v>
      </c>
      <c r="E31" s="47">
        <v>637.69791666666663</v>
      </c>
      <c r="F31" s="47">
        <v>0</v>
      </c>
      <c r="G31" s="51">
        <v>14629.759333091701</v>
      </c>
      <c r="H31" s="47">
        <v>15114.197907199126</v>
      </c>
      <c r="I31" s="47">
        <v>15948.647206477293</v>
      </c>
      <c r="J31" s="47">
        <v>0</v>
      </c>
    </row>
    <row r="32" spans="1:11" x14ac:dyDescent="0.25">
      <c r="A32" s="8" t="s">
        <v>18</v>
      </c>
      <c r="B32" s="6"/>
      <c r="C32" s="47">
        <v>307</v>
      </c>
      <c r="D32" s="47">
        <v>394</v>
      </c>
      <c r="E32" s="47">
        <v>0</v>
      </c>
      <c r="F32" s="47">
        <v>0</v>
      </c>
      <c r="G32" s="51">
        <v>10877.684039087948</v>
      </c>
      <c r="H32" s="47">
        <v>10482.93654822335</v>
      </c>
      <c r="I32" s="47">
        <v>0</v>
      </c>
      <c r="J32" s="47">
        <v>0</v>
      </c>
    </row>
    <row r="33" spans="1:15" ht="15.75" thickBot="1" x14ac:dyDescent="0.3">
      <c r="A33" s="57" t="s">
        <v>5</v>
      </c>
      <c r="B33" s="58"/>
      <c r="C33" s="59">
        <f>SUM(C31:C32)</f>
        <v>3066</v>
      </c>
      <c r="D33" s="59">
        <f>SUM(D31:D32)</f>
        <v>5964.0208333333339</v>
      </c>
      <c r="E33" s="59">
        <f>SUM(E31:E32)</f>
        <v>637.69791666666663</v>
      </c>
      <c r="F33" s="59">
        <f>SUM(F31:F32)</f>
        <v>0</v>
      </c>
      <c r="G33" s="61">
        <f>SUMPRODUCT(C31:C32,G31:G32)/C33</f>
        <v>14254.062296151336</v>
      </c>
      <c r="H33" s="59">
        <f>SUMPRODUCT(D31:D32,H31:H32)/D33</f>
        <v>14808.24374868278</v>
      </c>
      <c r="I33" s="59">
        <f>SUMPRODUCT(E31:E32,I31:I32)/E33</f>
        <v>15948.647206477293</v>
      </c>
      <c r="J33" s="59">
        <f>IFERROR(SUMPRODUCT(F31:F32,J31:J32)/F33,0)</f>
        <v>0</v>
      </c>
    </row>
    <row r="34" spans="1:15" ht="15.75" thickTop="1" x14ac:dyDescent="0.25">
      <c r="A34" s="13"/>
      <c r="B34" s="4"/>
      <c r="C34" s="37"/>
      <c r="D34" s="39"/>
      <c r="E34" s="39"/>
      <c r="F34" s="39"/>
      <c r="G34" s="38"/>
      <c r="H34" s="39"/>
      <c r="I34" s="39"/>
      <c r="J34" s="39"/>
    </row>
    <row r="35" spans="1:15" x14ac:dyDescent="0.25">
      <c r="A35" s="5" t="s">
        <v>11</v>
      </c>
      <c r="B35" s="5"/>
      <c r="C35" s="43"/>
      <c r="D35" s="43"/>
      <c r="E35" s="43"/>
      <c r="F35" s="81"/>
      <c r="G35" s="84"/>
      <c r="H35" s="74"/>
      <c r="I35" s="75"/>
      <c r="J35" s="75"/>
    </row>
    <row r="36" spans="1:15" x14ac:dyDescent="0.25">
      <c r="A36" s="7" t="s">
        <v>13</v>
      </c>
      <c r="B36" s="4"/>
      <c r="C36" s="49">
        <f t="shared" ref="C36:F37" si="1">IFERROR(C31/(C19+C24),"")</f>
        <v>0.93716032608695654</v>
      </c>
      <c r="D36" s="49">
        <f t="shared" si="1"/>
        <v>0.4644167367272779</v>
      </c>
      <c r="E36" s="49">
        <f t="shared" si="1"/>
        <v>5.834684170878026E-2</v>
      </c>
      <c r="F36" s="49">
        <f t="shared" si="1"/>
        <v>0</v>
      </c>
      <c r="G36" s="36"/>
      <c r="H36" s="37"/>
      <c r="I36" s="75"/>
      <c r="J36" s="75"/>
    </row>
    <row r="37" spans="1:15" x14ac:dyDescent="0.25">
      <c r="A37" s="8" t="s">
        <v>18</v>
      </c>
      <c r="B37" s="6"/>
      <c r="C37" s="49">
        <f t="shared" si="1"/>
        <v>0.83423913043478259</v>
      </c>
      <c r="D37" s="49">
        <f t="shared" si="1"/>
        <v>0.26986301369863014</v>
      </c>
      <c r="E37" s="49">
        <f t="shared" si="1"/>
        <v>0</v>
      </c>
      <c r="F37" s="49">
        <f t="shared" si="1"/>
        <v>0</v>
      </c>
      <c r="G37" s="36"/>
      <c r="H37" s="37"/>
      <c r="I37" s="75"/>
      <c r="J37" s="75"/>
    </row>
    <row r="38" spans="1:15" ht="15.75" thickBot="1" x14ac:dyDescent="0.3">
      <c r="A38" s="57" t="s">
        <v>5</v>
      </c>
      <c r="B38" s="58"/>
      <c r="C38" s="62">
        <f>C33/C28</f>
        <v>0.92572463768115942</v>
      </c>
      <c r="D38" s="62">
        <f>D33/D28</f>
        <v>0.44330351888901975</v>
      </c>
      <c r="E38" s="62">
        <f>E33/E28</f>
        <v>5.1471112480258707E-2</v>
      </c>
      <c r="F38" s="62">
        <f>F33/F28</f>
        <v>0</v>
      </c>
      <c r="G38" s="41"/>
      <c r="H38" s="42"/>
      <c r="I38" s="75"/>
      <c r="J38" s="75"/>
    </row>
    <row r="39" spans="1:15" ht="15.75" thickTop="1" x14ac:dyDescent="0.25">
      <c r="A39" s="11"/>
      <c r="B39" s="4"/>
      <c r="C39" s="4"/>
      <c r="D39" s="4"/>
      <c r="E39" s="4"/>
      <c r="F39" s="4"/>
      <c r="G39" s="20"/>
      <c r="H39" s="20"/>
      <c r="I39" s="20"/>
      <c r="J39" s="20"/>
      <c r="K39" s="20"/>
      <c r="L39" s="20"/>
      <c r="M39" s="20"/>
      <c r="N39" s="4"/>
      <c r="O39" s="21"/>
    </row>
    <row r="40" spans="1:15" x14ac:dyDescent="0.25">
      <c r="A40" s="93" t="s">
        <v>12</v>
      </c>
      <c r="B40" s="93"/>
      <c r="C40" s="93"/>
      <c r="D40" s="93"/>
      <c r="E40" s="93"/>
      <c r="F40" s="93"/>
      <c r="G40" s="93"/>
      <c r="H40" s="93"/>
      <c r="I40" s="93"/>
      <c r="J40" s="82"/>
      <c r="K40" s="22"/>
      <c r="L40" s="22"/>
      <c r="M40" s="22"/>
      <c r="N40" s="22"/>
      <c r="O40" s="22"/>
    </row>
  </sheetData>
  <mergeCells count="4">
    <mergeCell ref="A40:I40"/>
    <mergeCell ref="C18:F18"/>
    <mergeCell ref="G23:J23"/>
    <mergeCell ref="G30:J3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165C95-AF0C-41F3-AC09-6FCD76EC1494}">
  <sheetPr>
    <tabColor theme="8" tint="0.79998168889431442"/>
  </sheetPr>
  <dimension ref="A1:M43"/>
  <sheetViews>
    <sheetView showGridLines="0" topLeftCell="A16" zoomScaleNormal="100" workbookViewId="0">
      <selection activeCell="D46" sqref="D46"/>
    </sheetView>
  </sheetViews>
  <sheetFormatPr defaultRowHeight="15" x14ac:dyDescent="0.25"/>
  <cols>
    <col min="1" max="1" width="9.140625" style="14"/>
    <col min="2" max="2" width="12" style="14" customWidth="1"/>
    <col min="3" max="8" width="16.5703125" style="14" customWidth="1"/>
    <col min="9" max="16384" width="9.140625" style="14"/>
  </cols>
  <sheetData>
    <row r="1" spans="1:8" hidden="1" x14ac:dyDescent="0.25">
      <c r="B1" s="14" t="s">
        <v>14</v>
      </c>
      <c r="C1" s="14" t="s">
        <v>15</v>
      </c>
    </row>
    <row r="2" spans="1:8" hidden="1" x14ac:dyDescent="0.25">
      <c r="A2" s="14">
        <v>2020</v>
      </c>
      <c r="B2" s="15">
        <v>10000</v>
      </c>
      <c r="C2" s="15">
        <v>10000</v>
      </c>
    </row>
    <row r="3" spans="1:8" hidden="1" x14ac:dyDescent="0.25">
      <c r="A3" s="14">
        <v>2021</v>
      </c>
      <c r="B3" s="15">
        <v>10000</v>
      </c>
      <c r="C3" s="15">
        <v>10000</v>
      </c>
    </row>
    <row r="4" spans="1:8" hidden="1" x14ac:dyDescent="0.25">
      <c r="A4" s="14">
        <v>2022</v>
      </c>
      <c r="B4" s="15">
        <v>10000</v>
      </c>
      <c r="C4" s="15">
        <v>10000</v>
      </c>
    </row>
    <row r="5" spans="1:8" hidden="1" x14ac:dyDescent="0.25">
      <c r="A5" s="14">
        <v>2023</v>
      </c>
      <c r="B5" s="15">
        <v>10000</v>
      </c>
      <c r="C5" s="15">
        <v>10000</v>
      </c>
    </row>
    <row r="6" spans="1:8" hidden="1" x14ac:dyDescent="0.25">
      <c r="A6" s="14">
        <v>2024</v>
      </c>
      <c r="B6" s="15">
        <v>10000</v>
      </c>
      <c r="C6" s="15">
        <v>10000</v>
      </c>
    </row>
    <row r="7" spans="1:8" hidden="1" x14ac:dyDescent="0.25">
      <c r="A7" s="14">
        <v>2025</v>
      </c>
      <c r="B7" s="15">
        <v>10000</v>
      </c>
      <c r="C7" s="15">
        <v>10000</v>
      </c>
    </row>
    <row r="8" spans="1:8" hidden="1" x14ac:dyDescent="0.25"/>
    <row r="9" spans="1:8" hidden="1" x14ac:dyDescent="0.25"/>
    <row r="10" spans="1:8" hidden="1" x14ac:dyDescent="0.25"/>
    <row r="11" spans="1:8" hidden="1" x14ac:dyDescent="0.25"/>
    <row r="12" spans="1:8" hidden="1" x14ac:dyDescent="0.25"/>
    <row r="15" spans="1:8" x14ac:dyDescent="0.25">
      <c r="A15" s="65" t="s">
        <v>19</v>
      </c>
      <c r="B15" s="63"/>
      <c r="C15" s="63"/>
      <c r="D15" s="63"/>
      <c r="E15" s="63"/>
      <c r="F15" s="66"/>
      <c r="G15" s="66"/>
      <c r="H15" s="66"/>
    </row>
    <row r="16" spans="1:8" x14ac:dyDescent="0.25">
      <c r="A16" s="2"/>
      <c r="B16" s="3"/>
      <c r="C16" s="67">
        <v>2021</v>
      </c>
      <c r="D16" s="67">
        <v>2022</v>
      </c>
      <c r="E16" s="68">
        <v>2023</v>
      </c>
      <c r="F16" s="67">
        <v>2021</v>
      </c>
      <c r="G16" s="67">
        <v>2022</v>
      </c>
      <c r="H16" s="68">
        <v>2023</v>
      </c>
    </row>
    <row r="17" spans="1:9" x14ac:dyDescent="0.25">
      <c r="A17" s="16"/>
      <c r="B17" s="1"/>
      <c r="C17" s="69"/>
      <c r="D17" s="70"/>
      <c r="E17" s="70"/>
      <c r="F17" s="71"/>
      <c r="G17" s="70"/>
      <c r="H17" s="70"/>
    </row>
    <row r="18" spans="1:9" x14ac:dyDescent="0.25">
      <c r="A18" s="5" t="s">
        <v>2</v>
      </c>
      <c r="B18" s="6"/>
      <c r="C18" s="88" t="s">
        <v>3</v>
      </c>
      <c r="D18" s="88"/>
      <c r="E18" s="89"/>
      <c r="F18" s="26"/>
      <c r="G18" s="27"/>
      <c r="H18" s="27"/>
    </row>
    <row r="19" spans="1:9" x14ac:dyDescent="0.25">
      <c r="A19" s="7" t="s">
        <v>13</v>
      </c>
      <c r="B19" s="4"/>
      <c r="C19" s="47">
        <v>3780</v>
      </c>
      <c r="D19" s="47">
        <v>5110</v>
      </c>
      <c r="E19" s="47">
        <v>5110</v>
      </c>
      <c r="F19" s="73"/>
      <c r="G19" s="72"/>
      <c r="H19" s="72"/>
    </row>
    <row r="20" spans="1:9" x14ac:dyDescent="0.25">
      <c r="A20" s="8" t="s">
        <v>18</v>
      </c>
      <c r="B20" s="6"/>
      <c r="C20" s="47">
        <v>1389</v>
      </c>
      <c r="D20" s="47">
        <v>1825</v>
      </c>
      <c r="E20" s="47">
        <v>1825</v>
      </c>
      <c r="F20" s="73"/>
      <c r="G20" s="72"/>
      <c r="H20" s="72"/>
    </row>
    <row r="21" spans="1:9" x14ac:dyDescent="0.25">
      <c r="A21" s="9" t="s">
        <v>5</v>
      </c>
      <c r="B21" s="10"/>
      <c r="C21" s="48">
        <f>C19+C20</f>
        <v>5169</v>
      </c>
      <c r="D21" s="48">
        <f t="shared" ref="D21:E21" si="0">D19+D20</f>
        <v>6935</v>
      </c>
      <c r="E21" s="48">
        <f t="shared" si="0"/>
        <v>6935</v>
      </c>
      <c r="F21" s="32"/>
      <c r="G21" s="33"/>
      <c r="H21" s="33"/>
    </row>
    <row r="22" spans="1:9" ht="5.25" customHeight="1" x14ac:dyDescent="0.25">
      <c r="A22" s="11"/>
      <c r="B22" s="12"/>
      <c r="C22" s="42"/>
      <c r="D22" s="44"/>
      <c r="E22" s="44"/>
      <c r="F22" s="32"/>
      <c r="G22" s="33"/>
      <c r="H22" s="33"/>
      <c r="I22" s="1"/>
    </row>
    <row r="23" spans="1:9" x14ac:dyDescent="0.25">
      <c r="A23" s="17" t="s">
        <v>6</v>
      </c>
      <c r="B23" s="4"/>
      <c r="C23" s="43"/>
      <c r="D23" s="45"/>
      <c r="E23" s="45"/>
      <c r="F23" s="90" t="s">
        <v>7</v>
      </c>
      <c r="G23" s="88"/>
      <c r="H23" s="88"/>
    </row>
    <row r="24" spans="1:9" x14ac:dyDescent="0.25">
      <c r="A24" s="18" t="s">
        <v>16</v>
      </c>
      <c r="B24" s="19"/>
      <c r="C24" s="47">
        <v>30</v>
      </c>
      <c r="D24" s="47">
        <v>0</v>
      </c>
      <c r="E24" s="47">
        <v>0</v>
      </c>
      <c r="F24" s="77">
        <v>19150</v>
      </c>
      <c r="G24" s="47">
        <v>0</v>
      </c>
      <c r="H24" s="78">
        <v>0</v>
      </c>
    </row>
    <row r="25" spans="1:9" x14ac:dyDescent="0.25">
      <c r="A25" s="7" t="s">
        <v>13</v>
      </c>
      <c r="B25" s="4"/>
      <c r="C25" s="47">
        <v>4719</v>
      </c>
      <c r="D25" s="47">
        <v>6884</v>
      </c>
      <c r="E25" s="47">
        <v>5819</v>
      </c>
      <c r="F25" s="51">
        <v>15243</v>
      </c>
      <c r="G25" s="47">
        <v>15188</v>
      </c>
      <c r="H25" s="47">
        <v>15171</v>
      </c>
    </row>
    <row r="26" spans="1:9" x14ac:dyDescent="0.25">
      <c r="A26" s="8" t="s">
        <v>18</v>
      </c>
      <c r="B26" s="6"/>
      <c r="C26" s="47">
        <v>0</v>
      </c>
      <c r="D26" s="47">
        <v>0</v>
      </c>
      <c r="E26" s="47">
        <v>0</v>
      </c>
      <c r="F26" s="51">
        <v>0</v>
      </c>
      <c r="G26" s="47">
        <v>0</v>
      </c>
      <c r="H26" s="47">
        <v>0</v>
      </c>
    </row>
    <row r="27" spans="1:9" x14ac:dyDescent="0.25">
      <c r="A27" s="9" t="s">
        <v>5</v>
      </c>
      <c r="B27" s="10"/>
      <c r="C27" s="48">
        <f>SUM(C24:C26)</f>
        <v>4749</v>
      </c>
      <c r="D27" s="48">
        <f t="shared" ref="D27:E27" si="1">SUM(D24:D26)</f>
        <v>6884</v>
      </c>
      <c r="E27" s="48">
        <f t="shared" si="1"/>
        <v>5819</v>
      </c>
      <c r="F27" s="79">
        <f>SUMPRODUCT(C24:C26,F24:F26)/C27</f>
        <v>15267.680985470626</v>
      </c>
      <c r="G27" s="80">
        <f>SUMPRODUCT(D24:D26,G24:G26)/D27</f>
        <v>15188</v>
      </c>
      <c r="H27" s="80">
        <f>SUMPRODUCT(E24:E26,H24:H26)/E27</f>
        <v>15171</v>
      </c>
    </row>
    <row r="28" spans="1:9" ht="5.25" customHeight="1" x14ac:dyDescent="0.25">
      <c r="A28" s="11"/>
      <c r="B28" s="12"/>
      <c r="C28" s="42"/>
      <c r="D28" s="27"/>
      <c r="E28" s="27"/>
      <c r="F28" s="34"/>
      <c r="G28" s="35"/>
      <c r="H28" s="35"/>
    </row>
    <row r="29" spans="1:9" x14ac:dyDescent="0.25">
      <c r="A29" s="9" t="s">
        <v>8</v>
      </c>
      <c r="B29" s="10"/>
      <c r="C29" s="48">
        <f>C21+C27</f>
        <v>9918</v>
      </c>
      <c r="D29" s="48">
        <f>D21+D27</f>
        <v>13819</v>
      </c>
      <c r="E29" s="48">
        <f>E21+E27</f>
        <v>12754</v>
      </c>
      <c r="F29" s="40"/>
      <c r="G29" s="74"/>
      <c r="H29" s="75"/>
    </row>
    <row r="30" spans="1:9" x14ac:dyDescent="0.25">
      <c r="A30" s="11"/>
      <c r="B30" s="12"/>
      <c r="C30" s="42"/>
      <c r="D30" s="44"/>
      <c r="E30" s="44"/>
      <c r="F30" s="32"/>
      <c r="G30" s="33"/>
      <c r="H30" s="33"/>
    </row>
    <row r="31" spans="1:9" x14ac:dyDescent="0.25">
      <c r="A31" s="17" t="s">
        <v>9</v>
      </c>
      <c r="B31" s="4"/>
      <c r="C31" s="43"/>
      <c r="D31" s="45"/>
      <c r="E31" s="45"/>
      <c r="F31" s="91" t="s">
        <v>10</v>
      </c>
      <c r="G31" s="92"/>
      <c r="H31" s="92"/>
      <c r="I31" s="12"/>
    </row>
    <row r="32" spans="1:9" x14ac:dyDescent="0.25">
      <c r="A32" s="18" t="s">
        <v>16</v>
      </c>
      <c r="B32" s="19"/>
      <c r="C32" s="47">
        <v>30</v>
      </c>
      <c r="D32" s="47">
        <v>0</v>
      </c>
      <c r="E32" s="47">
        <v>0</v>
      </c>
      <c r="F32" s="77">
        <v>19350</v>
      </c>
      <c r="G32" s="78">
        <v>0</v>
      </c>
      <c r="H32" s="78">
        <v>0</v>
      </c>
    </row>
    <row r="33" spans="1:13" x14ac:dyDescent="0.25">
      <c r="A33" s="7" t="s">
        <v>13</v>
      </c>
      <c r="B33" s="4"/>
      <c r="C33" s="47">
        <v>6789</v>
      </c>
      <c r="D33" s="47">
        <v>3572</v>
      </c>
      <c r="E33" s="47">
        <v>1017</v>
      </c>
      <c r="F33" s="51">
        <v>15308</v>
      </c>
      <c r="G33" s="47">
        <v>16797</v>
      </c>
      <c r="H33" s="47">
        <v>16692</v>
      </c>
    </row>
    <row r="34" spans="1:13" x14ac:dyDescent="0.25">
      <c r="A34" s="8" t="s">
        <v>18</v>
      </c>
      <c r="B34" s="6"/>
      <c r="C34" s="47">
        <v>1083</v>
      </c>
      <c r="D34" s="47">
        <v>121</v>
      </c>
      <c r="E34" s="47">
        <v>0</v>
      </c>
      <c r="F34" s="51">
        <v>11606</v>
      </c>
      <c r="G34" s="47">
        <v>10618</v>
      </c>
      <c r="H34" s="47">
        <v>0</v>
      </c>
    </row>
    <row r="35" spans="1:13" x14ac:dyDescent="0.25">
      <c r="A35" s="9" t="s">
        <v>5</v>
      </c>
      <c r="B35" s="10"/>
      <c r="C35" s="48">
        <f>SUM(C32:C34)</f>
        <v>7902</v>
      </c>
      <c r="D35" s="48">
        <f t="shared" ref="D35:E35" si="2">SUM(D32:D34)</f>
        <v>3693</v>
      </c>
      <c r="E35" s="48">
        <f t="shared" si="2"/>
        <v>1017</v>
      </c>
      <c r="F35" s="79">
        <f>SUMPRODUCT(C32:C34,F32:F34)/C35</f>
        <v>14815.971905846622</v>
      </c>
      <c r="G35" s="80">
        <f>SUMPRODUCT(D32:D34,G32:G34)/D35</f>
        <v>16594.546980774438</v>
      </c>
      <c r="H35" s="80">
        <f>SUMPRODUCT(E32:E34,H32:H34)/E35</f>
        <v>16692</v>
      </c>
    </row>
    <row r="36" spans="1:13" x14ac:dyDescent="0.25">
      <c r="A36" s="13"/>
      <c r="B36" s="4"/>
      <c r="C36" s="37"/>
      <c r="D36" s="39"/>
      <c r="E36" s="39"/>
      <c r="F36" s="38"/>
      <c r="G36" s="39"/>
      <c r="H36" s="39"/>
    </row>
    <row r="37" spans="1:13" x14ac:dyDescent="0.25">
      <c r="A37" s="17" t="s">
        <v>11</v>
      </c>
      <c r="B37" s="4"/>
      <c r="C37" s="43"/>
      <c r="D37" s="43"/>
      <c r="E37" s="76"/>
      <c r="F37" s="40"/>
      <c r="G37" s="74"/>
      <c r="H37" s="75"/>
    </row>
    <row r="38" spans="1:13" x14ac:dyDescent="0.25">
      <c r="A38" s="18" t="s">
        <v>16</v>
      </c>
      <c r="B38" s="19"/>
      <c r="C38" s="49">
        <f>IFERROR(C32/(C24),"")</f>
        <v>1</v>
      </c>
      <c r="D38" s="49" t="str">
        <f>IFERROR(D32/(D24),"")</f>
        <v/>
      </c>
      <c r="E38" s="49" t="str">
        <f>IFERROR(E32/(E24),"")</f>
        <v/>
      </c>
      <c r="F38" s="40"/>
      <c r="G38" s="74"/>
      <c r="H38" s="75"/>
    </row>
    <row r="39" spans="1:13" x14ac:dyDescent="0.25">
      <c r="A39" s="7" t="s">
        <v>13</v>
      </c>
      <c r="B39" s="4"/>
      <c r="C39" s="49">
        <f t="shared" ref="C39:E40" si="3">IFERROR(C33/(C19+C25),"")</f>
        <v>0.79879985880691851</v>
      </c>
      <c r="D39" s="49">
        <f t="shared" si="3"/>
        <v>0.29781557445389362</v>
      </c>
      <c r="E39" s="49">
        <f t="shared" si="3"/>
        <v>9.3055174306889921E-2</v>
      </c>
      <c r="F39" s="36"/>
      <c r="G39" s="37"/>
      <c r="H39" s="75"/>
    </row>
    <row r="40" spans="1:13" x14ac:dyDescent="0.25">
      <c r="A40" s="8" t="s">
        <v>18</v>
      </c>
      <c r="B40" s="6"/>
      <c r="C40" s="49">
        <f t="shared" si="3"/>
        <v>0.77969762419006483</v>
      </c>
      <c r="D40" s="49">
        <f t="shared" si="3"/>
        <v>6.6301369863013701E-2</v>
      </c>
      <c r="E40" s="49">
        <f t="shared" si="3"/>
        <v>0</v>
      </c>
      <c r="F40" s="36"/>
      <c r="G40" s="37"/>
      <c r="H40" s="75"/>
    </row>
    <row r="41" spans="1:13" x14ac:dyDescent="0.25">
      <c r="A41" s="9" t="s">
        <v>5</v>
      </c>
      <c r="B41" s="10"/>
      <c r="C41" s="50">
        <f>C35/C29</f>
        <v>0.79673321234119787</v>
      </c>
      <c r="D41" s="50">
        <f t="shared" ref="D41:E41" si="4">D35/D29</f>
        <v>0.26724075548158333</v>
      </c>
      <c r="E41" s="50">
        <f t="shared" si="4"/>
        <v>7.9739689509173595E-2</v>
      </c>
      <c r="F41" s="41"/>
      <c r="G41" s="42"/>
      <c r="H41" s="75"/>
    </row>
    <row r="42" spans="1:13" x14ac:dyDescent="0.25">
      <c r="A42" s="11"/>
      <c r="B42" s="4"/>
      <c r="C42" s="4"/>
      <c r="D42" s="4"/>
      <c r="E42" s="4"/>
      <c r="F42" s="20"/>
      <c r="G42" s="20"/>
      <c r="H42" s="20"/>
      <c r="I42" s="20"/>
      <c r="J42" s="20"/>
      <c r="K42" s="20"/>
      <c r="L42" s="4"/>
      <c r="M42" s="21"/>
    </row>
    <row r="43" spans="1:13" x14ac:dyDescent="0.25">
      <c r="A43" s="93" t="s">
        <v>12</v>
      </c>
      <c r="B43" s="93"/>
      <c r="C43" s="93"/>
      <c r="D43" s="93"/>
      <c r="E43" s="93"/>
      <c r="F43" s="93"/>
      <c r="G43" s="93"/>
      <c r="H43" s="93"/>
      <c r="I43" s="22"/>
      <c r="J43" s="22"/>
      <c r="K43" s="22"/>
      <c r="L43" s="22"/>
      <c r="M43" s="22"/>
    </row>
  </sheetData>
  <mergeCells count="4">
    <mergeCell ref="C18:E18"/>
    <mergeCell ref="F23:H23"/>
    <mergeCell ref="F31:H31"/>
    <mergeCell ref="A43:H4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B867D094962143AD481AD37CF32394" ma:contentTypeVersion="12" ma:contentTypeDescription="Create a new document." ma:contentTypeScope="" ma:versionID="6081d43ae976c83bdc7799677ddbc7f4">
  <xsd:schema xmlns:xsd="http://www.w3.org/2001/XMLSchema" xmlns:xs="http://www.w3.org/2001/XMLSchema" xmlns:p="http://schemas.microsoft.com/office/2006/metadata/properties" xmlns:ns2="47b4e39d-6ad2-4550-8765-29da772c6ac0" xmlns:ns3="a1d01376-6fe5-41cc-9df1-0d9fb9038ffb" targetNamespace="http://schemas.microsoft.com/office/2006/metadata/properties" ma:root="true" ma:fieldsID="6e4c5c03d5be93c63670d54cb508cdc8" ns2:_="" ns3:_="">
    <xsd:import namespace="47b4e39d-6ad2-4550-8765-29da772c6ac0"/>
    <xsd:import namespace="a1d01376-6fe5-41cc-9df1-0d9fb9038ff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b4e39d-6ad2-4550-8765-29da772c6ac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d01376-6fe5-41cc-9df1-0d9fb9038ffb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608B776-8A8C-47F7-B75E-FAF52FEBE780}">
  <ds:schemaRefs>
    <ds:schemaRef ds:uri="2bf7260a-e961-4457-a81a-c5ede8eca321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05d64fb2-032a-4a1a-8511-276e58ccece1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09DB2CD-9239-4D8F-8E27-E07558FED2A0}"/>
</file>

<file path=customXml/itemProps3.xml><?xml version="1.0" encoding="utf-8"?>
<ds:datastoreItem xmlns:ds="http://schemas.openxmlformats.org/officeDocument/2006/customXml" ds:itemID="{4E5EC9F3-7141-4BE5-A5FA-E6783D9C7C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Dry Owner Table Q3 2021</vt:lpstr>
      <vt:lpstr>Tanker Owner Table Q3 2021</vt:lpstr>
      <vt:lpstr>Tanker Owner Table Q1 2021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 Pappot</dc:creator>
  <cp:lastModifiedBy>Jonas Pappot</cp:lastModifiedBy>
  <dcterms:created xsi:type="dcterms:W3CDTF">2020-01-28T08:30:20Z</dcterms:created>
  <dcterms:modified xsi:type="dcterms:W3CDTF">2021-11-03T16:49:55Z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0x01010022B867D094962143AD481AD37CF32394</vt:lpwstr>
  </property>
</Properties>
</file>